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kta-fs01\FA_vlezizlez\17 Reporting\2018\01012018-30092018\"/>
    </mc:Choice>
  </mc:AlternateContent>
  <workbookProtection workbookPassword="B44F" lockStructure="1"/>
  <bookViews>
    <workbookView xWindow="0" yWindow="0" windowWidth="28800" windowHeight="12855" tabRatio="740" activeTab="1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Statement'!$A$1:$E$62</definedName>
    <definedName name="_xlnm.Print_Area" localSheetId="1">'Биланс на успех - функција'!$A$1:$E$60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11" i="23" l="1"/>
  <c r="D57" i="23" l="1"/>
  <c r="C57" i="23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5"/>
  <c r="C4" i="23"/>
  <c r="C2" i="25"/>
  <c r="C1" i="23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3" i="25"/>
  <c r="D57" i="25"/>
  <c r="C57" i="25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3"/>
  <c r="C26" i="25" s="1"/>
  <c r="E25" i="23"/>
  <c r="E25" i="25" s="1"/>
  <c r="E24" i="23"/>
  <c r="E24" i="25" s="1"/>
  <c r="E23" i="23"/>
  <c r="E23" i="25" s="1"/>
  <c r="D22" i="23"/>
  <c r="D22" i="25" s="1"/>
  <c r="C22" i="23"/>
  <c r="C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1" i="25" s="1"/>
  <c r="C15" i="23"/>
  <c r="D15" i="23" l="1"/>
  <c r="D15" i="25" s="1"/>
  <c r="E57" i="23"/>
  <c r="E57" i="25" s="1"/>
  <c r="E26" i="23"/>
  <c r="E26" i="25" s="1"/>
  <c r="C11" i="25"/>
  <c r="C15" i="25"/>
  <c r="C21" i="23"/>
  <c r="E11" i="23"/>
  <c r="E11" i="25" s="1"/>
  <c r="E22" i="23"/>
  <c r="E22" i="25" s="1"/>
  <c r="E15" i="23" l="1"/>
  <c r="E15" i="25" s="1"/>
  <c r="D21" i="23"/>
  <c r="D30" i="23" s="1"/>
  <c r="D32" i="23" s="1"/>
  <c r="D32" i="25" s="1"/>
  <c r="C21" i="25"/>
  <c r="C30" i="23"/>
  <c r="D34" i="23" l="1"/>
  <c r="D38" i="23" s="1"/>
  <c r="D38" i="25" s="1"/>
  <c r="E21" i="23"/>
  <c r="E21" i="25" s="1"/>
  <c r="D21" i="25"/>
  <c r="D30" i="25"/>
  <c r="C32" i="23"/>
  <c r="C30" i="25"/>
  <c r="E30" i="23"/>
  <c r="E30" i="25" s="1"/>
  <c r="D34" i="25" l="1"/>
  <c r="D36" i="23"/>
  <c r="D36" i="25" s="1"/>
  <c r="C34" i="23"/>
  <c r="E32" i="23"/>
  <c r="E32" i="25" s="1"/>
  <c r="C32" i="25"/>
  <c r="C38" i="23" l="1"/>
  <c r="C36" i="23"/>
  <c r="C34" i="25"/>
  <c r="E34" i="23"/>
  <c r="E34" i="25" s="1"/>
  <c r="E36" i="23" l="1"/>
  <c r="E36" i="25" s="1"/>
  <c r="C36" i="25"/>
  <c r="C38" i="25"/>
  <c r="E38" i="23"/>
  <c r="E38" i="25" s="1"/>
</calcChain>
</file>

<file path=xl/sharedStrings.xml><?xml version="1.0" encoding="utf-8"?>
<sst xmlns="http://schemas.openxmlformats.org/spreadsheetml/2006/main" count="168" uniqueCount="137">
  <si>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</si>
  <si>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</si>
  <si>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</si>
  <si>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</si>
  <si>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</si>
  <si>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</si>
  <si>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</si>
  <si>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</si>
  <si>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</si>
  <si>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</si>
  <si>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</si>
  <si>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</si>
  <si>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</si>
  <si>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</si>
  <si>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</si>
  <si>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</si>
  <si>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</si>
  <si>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</si>
  <si>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</si>
  <si>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</si>
  <si>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</si>
  <si>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</si>
  <si>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</si>
  <si>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</si>
  <si>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</si>
  <si>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</si>
  <si>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</si>
  <si>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</si>
  <si>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</si>
  <si>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</si>
  <si>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</si>
  <si>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</si>
  <si>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</si>
  <si>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</si>
  <si>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</si>
  <si>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</si>
  <si>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</si>
  <si>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</si>
  <si>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</si>
  <si>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</si>
  <si>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</si>
  <si>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</si>
  <si>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</si>
  <si>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</si>
  <si>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</si>
  <si>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</si>
  <si>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</si>
  <si>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</si>
  <si>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</si>
  <si>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</si>
  <si>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</si>
  <si>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</si>
  <si>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</si>
  <si>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</si>
  <si>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</si>
  <si>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</si>
  <si>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</si>
  <si>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</si>
  <si>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</si>
  <si>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</si>
  <si>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</si>
  <si>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</si>
  <si>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</si>
  <si>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</si>
  <si>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</si>
  <si>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</si>
  <si>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</si>
  <si>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</si>
  <si>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</si>
  <si>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</si>
  <si>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</si>
  <si>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</si>
  <si>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</si>
  <si>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</si>
  <si>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</si>
  <si>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</si>
  <si>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</si>
  <si>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</si>
  <si>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</si>
  <si>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</si>
  <si>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</si>
  <si>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</si>
  <si>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</si>
  <si>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</si>
  <si>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</si>
  <si>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</si>
  <si>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</si>
  <si>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</si>
  <si>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</si>
  <si>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</si>
  <si>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</si>
  <si>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</si>
  <si>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</si>
  <si>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</si>
  <si>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</si>
  <si>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</si>
  <si>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</si>
  <si>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</si>
  <si>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</si>
  <si>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</si>
  <si>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</si>
  <si>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</si>
  <si>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</si>
  <si>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</si>
  <si>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</si>
  <si>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</si>
  <si>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</si>
  <si>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</si>
  <si>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</si>
  <si>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</si>
  <si>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</si>
  <si>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</si>
  <si>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</si>
  <si>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</si>
  <si>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</si>
  <si>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</si>
  <si>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</si>
  <si>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</si>
  <si>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</si>
  <si>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</si>
  <si>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</si>
  <si>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</si>
  <si>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</si>
  <si>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</si>
  <si>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</si>
  <si>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</si>
  <si>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</si>
  <si>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</si>
  <si>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</si>
  <si>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</si>
  <si>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</si>
  <si>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</si>
  <si>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</si>
  <si>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</si>
  <si>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</si>
  <si>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</si>
  <si>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ОКТА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</si>
</sst>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0" fontId="19" fillId="0" borderId="0" xfId="3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left" vertical="center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0" fontId="3" fillId="0" borderId="30" xfId="5" applyFont="1" applyBorder="1" applyAlignment="1" applyProtection="1">
      <alignment horizontal="left" vertical="center"/>
      <protection locked="0"/>
    </xf>
    <xf numFmtId="0" fontId="3" fillId="0" borderId="31" xfId="5" applyFont="1" applyBorder="1" applyAlignment="1" applyProtection="1">
      <alignment horizontal="left" vertical="center"/>
      <protection locked="0"/>
    </xf>
    <xf numFmtId="0" fontId="3" fillId="0" borderId="32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 indent="2"/>
    </xf>
    <xf numFmtId="0" fontId="5" fillId="0" borderId="0" xfId="5" applyAlignment="1" applyProtection="1">
      <alignment horizontal="left" vertical="center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Style 1" xfId="9"/>
    <cellStyle name="Styl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ezizlez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workbookViewId="0">
      <selection activeCell="C23" sqref="C23"/>
    </sheetView>
  </sheetViews>
  <sheetFormatPr defaultColWidth="9.140625" defaultRowHeight="12.75" x14ac:dyDescent="0.2"/>
  <cols>
    <col min="1" max="1" width="9.140625" style="80"/>
    <col min="2" max="2" width="17.5703125" style="80" customWidth="1"/>
    <col min="3" max="3" width="16.42578125" style="80" customWidth="1"/>
    <col min="4" max="9" width="9.140625" style="80"/>
    <col min="10" max="17" width="9.140625" style="85"/>
    <col min="18" max="249" width="9.140625" style="80"/>
    <col min="250" max="250" width="12.42578125" style="80" customWidth="1"/>
    <col min="251" max="251" width="23.42578125" style="80" customWidth="1"/>
    <col min="252" max="252" width="21.42578125" style="80" customWidth="1"/>
    <col min="253" max="253" width="22.140625" style="80" customWidth="1"/>
    <col min="254" max="16384" width="9.140625" style="80"/>
  </cols>
  <sheetData>
    <row r="1" spans="1:250" ht="19.5" customHeight="1" thickTop="1" x14ac:dyDescent="0.2">
      <c r="A1" s="112"/>
      <c r="B1" s="113"/>
      <c r="C1" s="113"/>
      <c r="D1" s="113"/>
      <c r="E1" s="113"/>
      <c r="F1" s="113"/>
      <c r="G1" s="113"/>
      <c r="H1" s="114"/>
      <c r="I1" s="115"/>
      <c r="J1" s="115"/>
      <c r="K1" s="115"/>
      <c r="L1" s="115"/>
      <c r="M1" s="115"/>
      <c r="N1" s="115"/>
      <c r="O1" s="115"/>
      <c r="P1" s="115"/>
      <c r="Q1" s="115"/>
      <c r="R1" s="115"/>
      <c r="IP1" s="81"/>
    </row>
    <row r="2" spans="1:250" ht="19.5" customHeight="1" x14ac:dyDescent="0.2">
      <c r="A2" s="82"/>
      <c r="B2" s="83"/>
      <c r="C2" s="83"/>
      <c r="D2" s="83"/>
      <c r="E2" s="83"/>
      <c r="F2" s="83"/>
      <c r="G2" s="83"/>
      <c r="H2" s="84"/>
      <c r="T2" s="81"/>
      <c r="U2" s="81"/>
      <c r="V2" s="81"/>
      <c r="W2" s="81"/>
      <c r="X2" s="81"/>
      <c r="Y2" s="81"/>
      <c r="IP2" s="81"/>
    </row>
    <row r="3" spans="1:250" ht="19.5" customHeight="1" x14ac:dyDescent="0.2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">
      <c r="A6" s="86"/>
      <c r="B6" s="87"/>
      <c r="C6" s="87"/>
      <c r="D6" s="87"/>
      <c r="E6" s="87"/>
      <c r="F6" s="87"/>
      <c r="G6" s="87"/>
      <c r="H6" s="88"/>
      <c r="J6" s="116"/>
      <c r="K6" s="116"/>
      <c r="L6" s="116"/>
      <c r="M6" s="116"/>
      <c r="N6" s="116"/>
      <c r="O6" s="116"/>
      <c r="P6" s="116"/>
      <c r="Q6" s="116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">
      <c r="A7" s="86"/>
      <c r="B7" s="87"/>
      <c r="C7" s="87"/>
      <c r="D7" s="87"/>
      <c r="E7" s="87"/>
      <c r="F7" s="87"/>
      <c r="G7" s="87"/>
      <c r="H7" s="88"/>
      <c r="J7" s="116"/>
      <c r="K7" s="116"/>
      <c r="L7" s="116"/>
      <c r="M7" s="116"/>
      <c r="N7" s="116"/>
      <c r="O7" s="116"/>
      <c r="P7" s="116"/>
      <c r="Q7" s="116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">
      <c r="A8" s="86"/>
      <c r="B8" s="87"/>
      <c r="C8" s="87"/>
      <c r="D8" s="87"/>
      <c r="E8" s="87"/>
      <c r="F8" s="87"/>
      <c r="G8" s="87"/>
      <c r="H8" s="88"/>
      <c r="I8" s="85"/>
      <c r="J8" s="116"/>
      <c r="K8" s="116"/>
      <c r="L8" s="116"/>
      <c r="M8" s="116"/>
      <c r="N8" s="116"/>
      <c r="O8" s="116"/>
      <c r="P8" s="116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">
      <c r="A9" s="117" t="s">
        <v>70</v>
      </c>
      <c r="B9" s="118"/>
      <c r="C9" s="118"/>
      <c r="D9" s="118"/>
      <c r="E9" s="118"/>
      <c r="F9" s="118"/>
      <c r="G9" s="118"/>
      <c r="H9" s="119"/>
      <c r="I9" s="93"/>
      <c r="J9" s="116"/>
      <c r="K9" s="116"/>
      <c r="L9" s="116"/>
      <c r="M9" s="116"/>
      <c r="N9" s="116"/>
      <c r="O9" s="116"/>
      <c r="P9" s="116"/>
      <c r="Q9" s="116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">
      <c r="A10" s="117"/>
      <c r="B10" s="118"/>
      <c r="C10" s="118"/>
      <c r="D10" s="118"/>
      <c r="E10" s="118"/>
      <c r="F10" s="118"/>
      <c r="G10" s="118"/>
      <c r="H10" s="119"/>
      <c r="J10" s="116"/>
      <c r="K10" s="116"/>
      <c r="L10" s="116"/>
      <c r="M10" s="116"/>
      <c r="N10" s="116"/>
      <c r="O10" s="116"/>
      <c r="P10" s="116"/>
      <c r="Q10" s="116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">
      <c r="A11" s="82"/>
      <c r="B11" s="83"/>
      <c r="C11" s="83"/>
      <c r="D11" s="83"/>
      <c r="E11" s="83"/>
      <c r="F11" s="83"/>
      <c r="G11" s="83"/>
      <c r="H11" s="84"/>
      <c r="J11" s="116"/>
      <c r="K11" s="116"/>
      <c r="L11" s="116"/>
      <c r="M11" s="116"/>
      <c r="N11" s="116"/>
      <c r="O11" s="116"/>
      <c r="P11" s="116"/>
      <c r="Q11" s="116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">
      <c r="A12" s="82"/>
      <c r="B12" s="83"/>
      <c r="C12" s="83"/>
      <c r="D12" s="83"/>
      <c r="E12" s="83"/>
      <c r="F12" s="83"/>
      <c r="G12" s="83"/>
      <c r="H12" s="84"/>
      <c r="J12" s="116"/>
      <c r="K12" s="116"/>
      <c r="L12" s="116"/>
      <c r="M12" s="116"/>
      <c r="N12" s="116"/>
      <c r="O12" s="116"/>
      <c r="P12" s="116"/>
      <c r="Q12" s="116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">
      <c r="A13" s="82"/>
      <c r="B13" s="83"/>
      <c r="C13" s="83"/>
      <c r="D13" s="83"/>
      <c r="E13" s="83"/>
      <c r="F13" s="83"/>
      <c r="G13" s="83"/>
      <c r="H13" s="84"/>
      <c r="J13" s="116"/>
      <c r="K13" s="116"/>
      <c r="L13" s="116"/>
      <c r="M13" s="116"/>
      <c r="N13" s="116"/>
      <c r="O13" s="116"/>
      <c r="P13" s="116"/>
      <c r="Q13" s="116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">
      <c r="A14" s="82"/>
      <c r="B14" s="83"/>
      <c r="C14" s="83"/>
      <c r="D14" s="83"/>
      <c r="E14" s="83"/>
      <c r="F14" s="83"/>
      <c r="G14" s="83"/>
      <c r="H14" s="84"/>
      <c r="J14" s="116"/>
      <c r="K14" s="116"/>
      <c r="L14" s="116"/>
      <c r="M14" s="116"/>
      <c r="N14" s="116"/>
      <c r="O14" s="116"/>
      <c r="P14" s="116"/>
      <c r="Q14" s="116"/>
      <c r="U14" s="81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">
      <c r="A15" s="86"/>
      <c r="B15" s="87"/>
      <c r="C15" s="87"/>
      <c r="D15" s="87"/>
      <c r="E15" s="87"/>
      <c r="F15" s="87"/>
      <c r="G15" s="87"/>
      <c r="H15" s="88"/>
      <c r="J15" s="116"/>
      <c r="K15" s="116"/>
      <c r="L15" s="116"/>
      <c r="M15" s="116"/>
      <c r="N15" s="116"/>
      <c r="O15" s="116"/>
      <c r="P15" s="116"/>
      <c r="Q15" s="116"/>
      <c r="U15" s="81">
        <v>2026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">
      <c r="A16" s="86"/>
      <c r="B16" s="87"/>
      <c r="C16" s="87"/>
      <c r="D16" s="87"/>
      <c r="E16" s="87"/>
      <c r="F16" s="87"/>
      <c r="G16" s="87"/>
      <c r="H16" s="88"/>
      <c r="I16" s="80"/>
      <c r="J16" s="116"/>
      <c r="K16" s="116"/>
      <c r="L16" s="116"/>
      <c r="M16" s="116"/>
      <c r="N16" s="116"/>
      <c r="O16" s="116"/>
      <c r="P16" s="116"/>
      <c r="Q16" s="116"/>
      <c r="U16" s="81">
        <v>2027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25">
      <c r="A17" s="86"/>
      <c r="B17" s="87"/>
      <c r="C17" s="87"/>
      <c r="D17" s="87"/>
      <c r="E17" s="87"/>
      <c r="F17" s="87"/>
      <c r="G17" s="87"/>
      <c r="H17" s="88"/>
      <c r="I17" s="80"/>
      <c r="J17" s="120"/>
      <c r="K17" s="120"/>
      <c r="L17" s="120"/>
      <c r="M17" s="120"/>
      <c r="N17" s="120"/>
      <c r="O17" s="120"/>
      <c r="P17" s="120"/>
      <c r="Q17" s="120"/>
      <c r="U17" s="81">
        <v>2028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">
      <c r="A18" s="86"/>
      <c r="B18" s="95" t="s">
        <v>71</v>
      </c>
      <c r="C18" s="121" t="s">
        <v>136</v>
      </c>
      <c r="D18" s="122"/>
      <c r="E18" s="122"/>
      <c r="F18" s="122"/>
      <c r="G18" s="123"/>
      <c r="H18" s="88"/>
      <c r="I18" s="80"/>
      <c r="J18" s="124"/>
      <c r="K18" s="124"/>
      <c r="L18" s="124"/>
      <c r="M18" s="124"/>
      <c r="N18" s="124"/>
      <c r="O18" s="124"/>
      <c r="P18" s="124"/>
      <c r="Q18" s="124"/>
      <c r="U18" s="81">
        <v>2029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">
      <c r="A19" s="82"/>
      <c r="B19" s="96" t="s">
        <v>72</v>
      </c>
      <c r="C19" s="125">
        <v>4074009</v>
      </c>
      <c r="D19" s="126"/>
      <c r="E19" s="126"/>
      <c r="F19" s="126"/>
      <c r="G19" s="127"/>
      <c r="H19" s="84"/>
      <c r="I19" s="80"/>
      <c r="J19" s="128"/>
      <c r="K19" s="128"/>
      <c r="L19" s="128"/>
      <c r="M19" s="128"/>
      <c r="N19" s="128"/>
      <c r="O19" s="128"/>
      <c r="P19" s="128"/>
      <c r="Q19" s="128"/>
      <c r="R19" s="80"/>
      <c r="U19" s="81">
        <v>2030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">
      <c r="A20" s="82"/>
      <c r="B20" s="96" t="s">
        <v>73</v>
      </c>
      <c r="C20" s="7" t="s">
        <v>42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/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28"/>
      <c r="K21" s="128"/>
      <c r="L21" s="128"/>
      <c r="M21" s="128"/>
      <c r="N21" s="128"/>
      <c r="O21" s="128"/>
      <c r="P21" s="128"/>
      <c r="Q21" s="128"/>
      <c r="R21" s="80"/>
      <c r="U21" s="81">
        <v>2031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">
      <c r="A22" s="82"/>
      <c r="B22" s="102" t="s">
        <v>75</v>
      </c>
      <c r="C22" s="5" t="s">
        <v>68</v>
      </c>
      <c r="D22" s="100"/>
      <c r="E22" s="100"/>
      <c r="F22" s="100"/>
      <c r="G22" s="101"/>
      <c r="H22" s="84"/>
      <c r="J22" s="128"/>
      <c r="K22" s="128"/>
      <c r="L22" s="128"/>
      <c r="M22" s="128"/>
      <c r="N22" s="128"/>
      <c r="O22" s="128"/>
      <c r="P22" s="128"/>
      <c r="Q22" s="128"/>
      <c r="U22" s="81">
        <v>2032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">
      <c r="A23" s="82"/>
      <c r="B23" s="103" t="s">
        <v>76</v>
      </c>
      <c r="C23" s="6">
        <v>2018</v>
      </c>
      <c r="D23" s="100"/>
      <c r="E23" s="100"/>
      <c r="F23" s="100"/>
      <c r="G23" s="101"/>
      <c r="H23" s="84"/>
      <c r="J23" s="128"/>
      <c r="K23" s="128"/>
      <c r="L23" s="128"/>
      <c r="M23" s="128"/>
      <c r="N23" s="128"/>
      <c r="O23" s="128"/>
      <c r="P23" s="128"/>
      <c r="Q23" s="128"/>
      <c r="U23" s="81">
        <v>2033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25">
      <c r="A24" s="82"/>
      <c r="B24" s="104"/>
      <c r="C24" s="105"/>
      <c r="D24" s="106"/>
      <c r="E24" s="106"/>
      <c r="F24" s="106"/>
      <c r="G24" s="107"/>
      <c r="H24" s="84"/>
      <c r="J24" s="128"/>
      <c r="K24" s="128"/>
      <c r="L24" s="128"/>
      <c r="M24" s="128"/>
      <c r="N24" s="128"/>
      <c r="O24" s="128"/>
      <c r="P24" s="128"/>
      <c r="Q24" s="128"/>
      <c r="U24" s="81">
        <v>2037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">
      <c r="A25" s="82"/>
      <c r="B25" s="83"/>
      <c r="C25" s="83"/>
      <c r="D25" s="83"/>
      <c r="E25" s="83"/>
      <c r="F25" s="83"/>
      <c r="G25" s="83"/>
      <c r="H25" s="84"/>
      <c r="J25" s="124"/>
      <c r="K25" s="124"/>
      <c r="L25" s="124"/>
      <c r="M25" s="124"/>
      <c r="N25" s="124"/>
      <c r="O25" s="124"/>
      <c r="P25" s="124"/>
      <c r="Q25" s="124"/>
      <c r="U25" s="81">
        <v>2038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">
      <c r="A26" s="82"/>
      <c r="B26" s="83"/>
      <c r="C26" s="83"/>
      <c r="D26" s="83"/>
      <c r="E26" s="83"/>
      <c r="F26" s="83"/>
      <c r="G26" s="83"/>
      <c r="H26" s="84"/>
      <c r="J26" s="128"/>
      <c r="K26" s="128"/>
      <c r="L26" s="128"/>
      <c r="M26" s="128"/>
      <c r="N26" s="128"/>
      <c r="O26" s="128"/>
      <c r="P26" s="128"/>
      <c r="Q26" s="128"/>
      <c r="U26" s="81">
        <v>2039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">
      <c r="A27" s="82"/>
      <c r="B27" s="108" t="s">
        <v>77</v>
      </c>
      <c r="C27" s="85"/>
      <c r="D27" s="85"/>
      <c r="E27" s="85"/>
      <c r="F27" s="85"/>
      <c r="G27" s="85"/>
      <c r="H27" s="84"/>
      <c r="J27" s="128"/>
      <c r="K27" s="128"/>
      <c r="L27" s="128"/>
      <c r="M27" s="128"/>
      <c r="N27" s="128"/>
      <c r="O27" s="128"/>
      <c r="P27" s="128"/>
      <c r="Q27" s="128"/>
      <c r="U27" s="81">
        <v>2040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">
      <c r="A28" s="82"/>
      <c r="B28" s="130"/>
      <c r="C28" s="130"/>
      <c r="D28" s="130"/>
      <c r="E28" s="130"/>
      <c r="F28" s="130"/>
      <c r="G28" s="130"/>
      <c r="H28" s="131"/>
      <c r="J28" s="128"/>
      <c r="K28" s="128"/>
      <c r="L28" s="128"/>
      <c r="M28" s="128"/>
      <c r="N28" s="128"/>
      <c r="O28" s="128"/>
      <c r="P28" s="128"/>
      <c r="Q28" s="128"/>
      <c r="U28" s="81">
        <v>2041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">
      <c r="A29" s="82"/>
      <c r="B29" s="130"/>
      <c r="C29" s="130"/>
      <c r="D29" s="130"/>
      <c r="E29" s="130"/>
      <c r="F29" s="130"/>
      <c r="G29" s="130"/>
      <c r="H29" s="131"/>
      <c r="J29" s="128"/>
      <c r="K29" s="128"/>
      <c r="L29" s="128"/>
      <c r="M29" s="128"/>
      <c r="N29" s="128"/>
      <c r="O29" s="128"/>
      <c r="P29" s="128"/>
      <c r="Q29" s="128"/>
      <c r="U29" s="81">
        <v>2042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">
      <c r="A30" s="82"/>
      <c r="B30" s="132" t="s">
        <v>78</v>
      </c>
      <c r="C30" s="132"/>
      <c r="D30" s="132"/>
      <c r="E30" s="132"/>
      <c r="F30" s="132"/>
      <c r="G30" s="132"/>
      <c r="H30" s="133"/>
      <c r="J30" s="129"/>
      <c r="K30" s="129"/>
      <c r="L30" s="129"/>
      <c r="M30" s="129"/>
      <c r="N30" s="129"/>
      <c r="O30" s="129"/>
      <c r="P30" s="129"/>
      <c r="Q30" s="129"/>
      <c r="U30" s="81">
        <v>2043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">
      <c r="A31" s="82"/>
      <c r="B31" s="130"/>
      <c r="C31" s="130"/>
      <c r="D31" s="130"/>
      <c r="E31" s="130"/>
      <c r="F31" s="130"/>
      <c r="G31" s="130"/>
      <c r="H31" s="131"/>
      <c r="J31" s="129"/>
      <c r="K31" s="129"/>
      <c r="L31" s="129"/>
      <c r="M31" s="129"/>
      <c r="N31" s="129"/>
      <c r="O31" s="129"/>
      <c r="P31" s="129"/>
      <c r="Q31" s="129"/>
      <c r="U31" s="81">
        <v>2044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">
      <c r="A32" s="82"/>
      <c r="B32" s="130"/>
      <c r="C32" s="130"/>
      <c r="D32" s="130"/>
      <c r="E32" s="130"/>
      <c r="F32" s="130"/>
      <c r="G32" s="130"/>
      <c r="H32" s="131"/>
      <c r="U32" s="81">
        <v>2045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25">
      <c r="A33" s="109"/>
      <c r="B33" s="110"/>
      <c r="C33" s="110"/>
      <c r="D33" s="110"/>
      <c r="E33" s="110"/>
      <c r="F33" s="110"/>
      <c r="G33" s="110"/>
      <c r="H33" s="111"/>
      <c r="J33" s="129"/>
      <c r="K33" s="129"/>
      <c r="L33" s="129"/>
      <c r="M33" s="129"/>
      <c r="N33" s="129"/>
      <c r="O33" s="129"/>
      <c r="P33" s="129"/>
      <c r="Q33" s="129"/>
      <c r="U33" s="81">
        <v>2046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">
      <c r="J34" s="129"/>
      <c r="K34" s="129"/>
      <c r="L34" s="129"/>
      <c r="M34" s="129"/>
      <c r="N34" s="129"/>
      <c r="O34" s="129"/>
      <c r="P34" s="129"/>
      <c r="Q34" s="129"/>
      <c r="U34" s="81">
        <v>2047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">
      <c r="J35" s="129"/>
      <c r="K35" s="129"/>
      <c r="L35" s="129"/>
      <c r="M35" s="129"/>
      <c r="N35" s="129"/>
      <c r="O35" s="129"/>
      <c r="P35" s="129"/>
      <c r="Q35" s="129"/>
      <c r="U35" s="81">
        <v>2048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">
      <c r="J36" s="129"/>
      <c r="K36" s="129"/>
      <c r="L36" s="129"/>
      <c r="M36" s="129"/>
      <c r="N36" s="129"/>
      <c r="O36" s="129"/>
      <c r="P36" s="129"/>
      <c r="Q36" s="129"/>
      <c r="U36" s="81">
        <v>2049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">
      <c r="J37" s="129"/>
      <c r="K37" s="129"/>
      <c r="L37" s="129"/>
      <c r="M37" s="129"/>
      <c r="N37" s="129"/>
      <c r="O37" s="129"/>
      <c r="P37" s="129"/>
      <c r="Q37" s="129"/>
      <c r="U37" s="81">
        <v>2050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">
      <c r="J38" s="129"/>
      <c r="K38" s="129"/>
      <c r="L38" s="129"/>
      <c r="M38" s="129"/>
      <c r="N38" s="129"/>
      <c r="O38" s="129"/>
      <c r="P38" s="129"/>
      <c r="Q38" s="129"/>
      <c r="U38" s="81">
        <v>2051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">
      <c r="J39" s="129"/>
      <c r="K39" s="129"/>
      <c r="L39" s="129"/>
      <c r="M39" s="129"/>
      <c r="N39" s="129"/>
      <c r="O39" s="129"/>
      <c r="P39" s="129"/>
      <c r="Q39" s="129"/>
      <c r="U39" s="81">
        <v>2052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">
      <c r="J40" s="129"/>
      <c r="K40" s="129"/>
      <c r="L40" s="129"/>
      <c r="M40" s="129"/>
      <c r="N40" s="129"/>
      <c r="O40" s="129"/>
      <c r="P40" s="129"/>
      <c r="Q40" s="129"/>
      <c r="U40" s="81">
        <v>2053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">
      <c r="J41" s="91"/>
      <c r="K41" s="91"/>
      <c r="L41" s="91"/>
      <c r="M41" s="91"/>
      <c r="N41" s="91"/>
      <c r="O41" s="91"/>
      <c r="P41" s="91"/>
      <c r="Q41" s="91"/>
      <c r="U41" s="81">
        <v>2054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">
      <c r="J42" s="91"/>
      <c r="K42" s="91"/>
      <c r="L42" s="91"/>
      <c r="M42" s="91"/>
      <c r="N42" s="91"/>
      <c r="O42" s="91"/>
      <c r="P42" s="91"/>
      <c r="Q42" s="91"/>
      <c r="U42" s="81">
        <v>2055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">
      <c r="J43" s="91"/>
      <c r="K43" s="91"/>
      <c r="L43" s="91"/>
      <c r="M43" s="91"/>
      <c r="N43" s="91"/>
      <c r="O43" s="91"/>
      <c r="P43" s="91"/>
      <c r="Q43" s="91"/>
      <c r="U43" s="81">
        <v>2056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">
      <c r="J44" s="91"/>
      <c r="K44" s="91"/>
      <c r="L44" s="91"/>
      <c r="M44" s="91"/>
      <c r="N44" s="91"/>
      <c r="O44" s="91"/>
      <c r="P44" s="91"/>
      <c r="Q44" s="91"/>
      <c r="U44" s="81">
        <v>2057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">
      <c r="J45" s="91"/>
      <c r="K45" s="91"/>
      <c r="L45" s="91"/>
      <c r="M45" s="91"/>
      <c r="N45" s="91"/>
      <c r="O45" s="91"/>
      <c r="P45" s="91"/>
      <c r="Q45" s="91"/>
      <c r="U45" s="81">
        <v>2058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">
      <c r="J46" s="91"/>
      <c r="K46" s="91"/>
      <c r="L46" s="91"/>
      <c r="M46" s="91"/>
      <c r="N46" s="91"/>
      <c r="O46" s="91"/>
      <c r="P46" s="91"/>
      <c r="Q46" s="91"/>
      <c r="U46" s="81">
        <v>2059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">
      <c r="J47" s="91"/>
      <c r="K47" s="91"/>
      <c r="L47" s="91"/>
      <c r="M47" s="91"/>
      <c r="N47" s="91"/>
      <c r="O47" s="91"/>
      <c r="P47" s="91"/>
      <c r="Q47" s="91"/>
      <c r="U47" s="81">
        <v>2060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">
      <c r="J48" s="91"/>
      <c r="K48" s="91"/>
      <c r="L48" s="91"/>
      <c r="M48" s="91"/>
      <c r="N48" s="91"/>
      <c r="O48" s="91"/>
      <c r="P48" s="91"/>
      <c r="Q48" s="91"/>
      <c r="U48" s="81">
        <v>2061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">
      <c r="U49" s="81">
        <v>2062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">
      <c r="U50" s="81">
        <v>2063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">
      <c r="U51" s="81">
        <v>2064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">
      <c r="U52" s="81">
        <v>2065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">
      <c r="U53" s="81">
        <v>2066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">
      <c r="U54" s="81">
        <v>2067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">
      <c r="U55" s="81">
        <v>2068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">
      <c r="U56" s="81">
        <v>2069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">
      <c r="U57" s="81">
        <v>2070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">
      <c r="U58" s="81">
        <v>2071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">
      <c r="U59" s="81">
        <v>2072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">
      <c r="U60" s="81">
        <v>2073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">
      <c r="U61" s="81">
        <v>2074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">
      <c r="U62" s="81">
        <v>2075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">
      <c r="U63" s="81">
        <v>2076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">
      <c r="U64" s="81">
        <v>2077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">
      <c r="U65" s="81">
        <v>2078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">
      <c r="U66" s="81">
        <v>2079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">
      <c r="U67" s="81">
        <v>2080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">
      <c r="U68" s="81">
        <v>2081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">
      <c r="U69" s="81">
        <v>2082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">
      <c r="U70" s="81">
        <v>2083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">
      <c r="U71" s="81">
        <v>2084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">
      <c r="U72" s="81">
        <v>2085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">
      <c r="U73" s="81">
        <v>2086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">
      <c r="U74" s="81">
        <v>2087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">
      <c r="U75" s="81">
        <v>2088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">
      <c r="U76" s="81">
        <v>2089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">
      <c r="U77" s="81">
        <v>2090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">
      <c r="U78" s="81">
        <v>2091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">
      <c r="U79" s="81">
        <v>2092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">
      <c r="U80" s="81">
        <v>2093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">
      <c r="U81" s="81">
        <v>2094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">
      <c r="U82" s="81">
        <v>2095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">
      <c r="U83" s="81">
        <v>2096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">
      <c r="U84" s="81">
        <v>2097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">
      <c r="U85" s="81">
        <v>2098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">
      <c r="U86" s="81">
        <v>2099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">
      <c r="U87" s="81">
        <v>2097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">
      <c r="U88" s="92"/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"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"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">
      <c r="IM93" s="92"/>
      <c r="IN93" s="92"/>
      <c r="IO93" s="92"/>
      <c r="IP93" s="92"/>
      <c r="IT93" s="92"/>
      <c r="IU93" s="92"/>
    </row>
    <row r="94" spans="21:255" x14ac:dyDescent="0.2">
      <c r="IM94" s="92"/>
      <c r="IN94" s="92"/>
      <c r="IO94" s="92"/>
      <c r="IP94" s="92"/>
      <c r="IT94" s="92"/>
      <c r="IU94" s="92"/>
    </row>
    <row r="95" spans="21:255" x14ac:dyDescent="0.2">
      <c r="IM95" s="92"/>
      <c r="IN95" s="92"/>
      <c r="IO95" s="92"/>
      <c r="IP95" s="92"/>
      <c r="IT95" s="92"/>
      <c r="IU95" s="92"/>
    </row>
    <row r="96" spans="21:255" x14ac:dyDescent="0.2">
      <c r="IM96" s="92"/>
      <c r="IN96" s="92"/>
      <c r="IO96" s="92"/>
      <c r="IP96" s="92"/>
      <c r="IT96" s="92"/>
      <c r="IU96" s="92"/>
    </row>
    <row r="97" spans="247:255" x14ac:dyDescent="0.2">
      <c r="IM97" s="92"/>
      <c r="IN97" s="92"/>
      <c r="IO97" s="92"/>
      <c r="IP97" s="92"/>
      <c r="IT97" s="92"/>
      <c r="IU97" s="92"/>
    </row>
    <row r="98" spans="247:255" x14ac:dyDescent="0.2">
      <c r="IM98" s="92"/>
      <c r="IN98" s="92"/>
      <c r="IO98" s="92"/>
      <c r="IP98" s="92"/>
      <c r="IT98" s="92"/>
      <c r="IU98" s="92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функциј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110" workbookViewId="0">
      <selection activeCell="D34" sqref="D34"/>
    </sheetView>
  </sheetViews>
  <sheetFormatPr defaultColWidth="9.140625" defaultRowHeight="12.75" x14ac:dyDescent="0.2"/>
  <cols>
    <col min="1" max="1" width="5" style="13" customWidth="1"/>
    <col min="2" max="2" width="64.85546875" style="13" customWidth="1"/>
    <col min="3" max="4" width="15.5703125" style="13" customWidth="1"/>
    <col min="5" max="5" width="10.140625" style="13" customWidth="1"/>
    <col min="6" max="16384" width="9.140625" style="13"/>
  </cols>
  <sheetData>
    <row r="1" spans="1:7" ht="13.5" customHeight="1" x14ac:dyDescent="0.2">
      <c r="A1" s="11"/>
      <c r="B1" s="12" t="s">
        <v>71</v>
      </c>
      <c r="C1" s="134" t="str">
        <f>'ФИ-Почетна'!$C$18</f>
        <v>ОКТА АД Скопје</v>
      </c>
      <c r="D1" s="134"/>
      <c r="E1" s="134"/>
    </row>
    <row r="2" spans="1:7" ht="12.75" customHeight="1" x14ac:dyDescent="0.2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x14ac:dyDescent="0.2">
      <c r="A3" s="11"/>
      <c r="B3" s="17" t="s">
        <v>76</v>
      </c>
      <c r="C3" s="18">
        <f>'ФИ-Почетна'!$C$23</f>
        <v>2018</v>
      </c>
      <c r="D3" s="19"/>
      <c r="E3" s="19"/>
      <c r="G3" s="20"/>
    </row>
    <row r="4" spans="1:7" ht="15.75" customHeight="1" x14ac:dyDescent="0.2">
      <c r="A4" s="11"/>
      <c r="B4" s="17" t="s">
        <v>80</v>
      </c>
      <c r="C4" s="21" t="str">
        <f>'ФИ-Почетна'!$C$20</f>
        <v>не</v>
      </c>
      <c r="D4" s="19"/>
      <c r="E4" s="19"/>
      <c r="G4" s="20"/>
    </row>
    <row r="5" spans="1:7" ht="15.75" customHeight="1" x14ac:dyDescent="0.2">
      <c r="A5" s="11"/>
      <c r="B5" s="17"/>
      <c r="C5" s="21"/>
      <c r="D5" s="19"/>
      <c r="E5" s="19"/>
      <c r="G5" s="20"/>
    </row>
    <row r="6" spans="1:7" ht="21" customHeight="1" x14ac:dyDescent="0.2">
      <c r="A6" s="11"/>
      <c r="B6" s="138" t="s">
        <v>19</v>
      </c>
      <c r="C6" s="138"/>
      <c r="D6" s="138"/>
      <c r="E6" s="19"/>
      <c r="G6" s="20"/>
    </row>
    <row r="7" spans="1:7" ht="15.75" customHeight="1" x14ac:dyDescent="0.2">
      <c r="A7" s="11"/>
      <c r="B7" s="139" t="s">
        <v>135</v>
      </c>
      <c r="C7" s="139"/>
      <c r="D7" s="139"/>
      <c r="E7" s="19"/>
      <c r="G7" s="20"/>
    </row>
    <row r="8" spans="1:7" ht="13.5" thickBot="1" x14ac:dyDescent="0.25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25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2.5" thickTop="1" thickBot="1" x14ac:dyDescent="0.25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25" thickTop="1" thickBot="1" x14ac:dyDescent="0.25">
      <c r="A11" s="23">
        <v>1</v>
      </c>
      <c r="B11" s="70" t="s">
        <v>0</v>
      </c>
      <c r="C11" s="1">
        <f>SUM(C12:C13)</f>
        <v>16674434.986999998</v>
      </c>
      <c r="D11" s="1">
        <f>SUM(D12:D13)</f>
        <v>20096384.729000002</v>
      </c>
      <c r="E11" s="1">
        <f>IF(C11&lt;=0,0,D11/C11*100)</f>
        <v>120.52213310176856</v>
      </c>
      <c r="G11" s="20"/>
    </row>
    <row r="12" spans="1:7" ht="14.25" thickTop="1" thickBot="1" x14ac:dyDescent="0.25">
      <c r="A12" s="23" t="s">
        <v>81</v>
      </c>
      <c r="B12" s="71" t="s">
        <v>12</v>
      </c>
      <c r="C12" s="3">
        <v>14717659.940999998</v>
      </c>
      <c r="D12" s="3">
        <v>17540930.421</v>
      </c>
      <c r="E12" s="1">
        <f t="shared" ref="E12:E38" si="0">IF(C12&lt;=0,0,D12/C12*100)</f>
        <v>119.18287615910342</v>
      </c>
      <c r="G12" s="20"/>
    </row>
    <row r="13" spans="1:7" ht="14.25" thickTop="1" thickBot="1" x14ac:dyDescent="0.25">
      <c r="A13" s="23" t="s">
        <v>82</v>
      </c>
      <c r="B13" s="72" t="s">
        <v>13</v>
      </c>
      <c r="C13" s="3">
        <v>1956775.0460000003</v>
      </c>
      <c r="D13" s="3">
        <v>2555454.3080000002</v>
      </c>
      <c r="E13" s="1">
        <f t="shared" si="0"/>
        <v>130.59520118185318</v>
      </c>
      <c r="G13" s="20"/>
    </row>
    <row r="14" spans="1:7" ht="14.25" thickTop="1" thickBot="1" x14ac:dyDescent="0.25">
      <c r="A14" s="23">
        <v>2</v>
      </c>
      <c r="B14" s="70" t="s">
        <v>83</v>
      </c>
      <c r="C14" s="3">
        <v>15850106.162</v>
      </c>
      <c r="D14" s="3">
        <v>19331820.359000001</v>
      </c>
      <c r="E14" s="1">
        <f t="shared" si="0"/>
        <v>121.96650395533169</v>
      </c>
      <c r="G14" s="20"/>
    </row>
    <row r="15" spans="1:7" ht="14.25" thickTop="1" thickBot="1" x14ac:dyDescent="0.25">
      <c r="A15" s="23">
        <v>3</v>
      </c>
      <c r="B15" s="73" t="s">
        <v>84</v>
      </c>
      <c r="C15" s="4">
        <f>C11-C14</f>
        <v>824328.82499999739</v>
      </c>
      <c r="D15" s="4">
        <f>D11-D14</f>
        <v>764564.37000000104</v>
      </c>
      <c r="E15" s="4">
        <f t="shared" si="0"/>
        <v>92.749925371104609</v>
      </c>
      <c r="G15" s="20"/>
    </row>
    <row r="16" spans="1:7" ht="14.25" thickTop="1" thickBot="1" x14ac:dyDescent="0.25">
      <c r="A16" s="23">
        <v>4</v>
      </c>
      <c r="B16" s="70" t="s">
        <v>85</v>
      </c>
      <c r="C16" s="3">
        <v>183812.62804966766</v>
      </c>
      <c r="D16" s="3">
        <v>191201.52063597649</v>
      </c>
      <c r="E16" s="1">
        <f t="shared" si="0"/>
        <v>104.01979595455883</v>
      </c>
      <c r="G16" s="20"/>
    </row>
    <row r="17" spans="1:8" ht="14.25" thickTop="1" thickBot="1" x14ac:dyDescent="0.25">
      <c r="A17" s="23">
        <v>5</v>
      </c>
      <c r="B17" s="70" t="s">
        <v>86</v>
      </c>
      <c r="C17" s="3">
        <v>431481.78795033233</v>
      </c>
      <c r="D17" s="3">
        <v>436082.53036402352</v>
      </c>
      <c r="E17" s="1">
        <f t="shared" si="0"/>
        <v>101.06626572480523</v>
      </c>
      <c r="G17" s="20"/>
    </row>
    <row r="18" spans="1:8" ht="14.25" thickTop="1" thickBot="1" x14ac:dyDescent="0.25">
      <c r="A18" s="23">
        <v>6</v>
      </c>
      <c r="B18" s="74" t="s">
        <v>46</v>
      </c>
      <c r="C18" s="3">
        <v>0</v>
      </c>
      <c r="D18" s="3">
        <v>466.40600000000006</v>
      </c>
      <c r="E18" s="1">
        <f t="shared" si="0"/>
        <v>0</v>
      </c>
      <c r="G18" s="20"/>
    </row>
    <row r="19" spans="1:8" ht="14.25" thickTop="1" thickBot="1" x14ac:dyDescent="0.25">
      <c r="A19" s="23">
        <v>7</v>
      </c>
      <c r="B19" s="75" t="s">
        <v>1</v>
      </c>
      <c r="C19" s="3">
        <v>3569.4160000000002</v>
      </c>
      <c r="D19" s="3">
        <v>2695.3470000000002</v>
      </c>
      <c r="E19" s="1">
        <f t="shared" si="0"/>
        <v>75.512268673642964</v>
      </c>
      <c r="G19" s="20"/>
    </row>
    <row r="20" spans="1:8" ht="27" thickTop="1" thickBot="1" x14ac:dyDescent="0.25">
      <c r="A20" s="23">
        <v>8</v>
      </c>
      <c r="B20" s="74" t="s">
        <v>93</v>
      </c>
      <c r="C20" s="3">
        <v>52737.252999999997</v>
      </c>
      <c r="D20" s="3">
        <v>141692.37</v>
      </c>
      <c r="E20" s="1">
        <f t="shared" si="0"/>
        <v>268.67605333937286</v>
      </c>
      <c r="G20" s="20"/>
    </row>
    <row r="21" spans="1:8" ht="16.5" customHeight="1" thickTop="1" thickBot="1" x14ac:dyDescent="0.25">
      <c r="A21" s="23">
        <v>9</v>
      </c>
      <c r="B21" s="76" t="s">
        <v>38</v>
      </c>
      <c r="C21" s="2">
        <f>C15-C16-C17-C18+C19-C20</f>
        <v>159866.57199999737</v>
      </c>
      <c r="D21" s="2">
        <f>D15-D16-D17-D18+D19-D20</f>
        <v>-2183.1099999989092</v>
      </c>
      <c r="E21" s="2">
        <f t="shared" si="0"/>
        <v>-1.3655825434218638</v>
      </c>
      <c r="G21" s="20"/>
    </row>
    <row r="22" spans="1:8" ht="14.25" customHeight="1" thickTop="1" thickBot="1" x14ac:dyDescent="0.25">
      <c r="A22" s="23">
        <v>10</v>
      </c>
      <c r="B22" s="74" t="s">
        <v>3</v>
      </c>
      <c r="C22" s="1">
        <f>C23+C24+C25</f>
        <v>19990.194</v>
      </c>
      <c r="D22" s="1">
        <f>D23+D24+D25</f>
        <v>27437.638999999999</v>
      </c>
      <c r="E22" s="1">
        <f t="shared" si="0"/>
        <v>137.25549136741745</v>
      </c>
      <c r="G22" s="20"/>
    </row>
    <row r="23" spans="1:8" ht="14.25" thickTop="1" thickBot="1" x14ac:dyDescent="0.25">
      <c r="A23" s="23" t="s">
        <v>45</v>
      </c>
      <c r="B23" s="70" t="s">
        <v>47</v>
      </c>
      <c r="C23" s="3">
        <v>19990.194</v>
      </c>
      <c r="D23" s="3">
        <v>27437.638999999999</v>
      </c>
      <c r="E23" s="1">
        <f t="shared" si="0"/>
        <v>137.25549136741745</v>
      </c>
      <c r="G23" s="20"/>
    </row>
    <row r="24" spans="1:8" ht="14.25" thickTop="1" thickBot="1" x14ac:dyDescent="0.25">
      <c r="A24" s="23" t="s">
        <v>87</v>
      </c>
      <c r="B24" s="70" t="s">
        <v>48</v>
      </c>
      <c r="C24" s="3">
        <v>0</v>
      </c>
      <c r="D24" s="3">
        <v>0</v>
      </c>
      <c r="E24" s="1">
        <f t="shared" si="0"/>
        <v>0</v>
      </c>
      <c r="G24" s="20"/>
    </row>
    <row r="25" spans="1:8" ht="14.25" thickTop="1" thickBot="1" x14ac:dyDescent="0.25">
      <c r="A25" s="23" t="s">
        <v>88</v>
      </c>
      <c r="B25" s="70" t="s">
        <v>56</v>
      </c>
      <c r="C25" s="3">
        <v>0</v>
      </c>
      <c r="D25" s="3">
        <v>0</v>
      </c>
      <c r="E25" s="1">
        <f t="shared" si="0"/>
        <v>0</v>
      </c>
      <c r="G25" s="20"/>
    </row>
    <row r="26" spans="1:8" ht="14.25" thickTop="1" thickBot="1" x14ac:dyDescent="0.25">
      <c r="A26" s="23">
        <v>11</v>
      </c>
      <c r="B26" s="74" t="s">
        <v>4</v>
      </c>
      <c r="C26" s="1">
        <f>C27+C28+C29</f>
        <v>24819.296999999999</v>
      </c>
      <c r="D26" s="1">
        <f>D27+D28+D29</f>
        <v>24105.768</v>
      </c>
      <c r="E26" s="1">
        <f t="shared" si="0"/>
        <v>97.125103906045368</v>
      </c>
      <c r="F26" s="20"/>
      <c r="G26" s="20"/>
      <c r="H26" s="20"/>
    </row>
    <row r="27" spans="1:8" ht="14.25" thickTop="1" thickBot="1" x14ac:dyDescent="0.25">
      <c r="A27" s="23" t="s">
        <v>89</v>
      </c>
      <c r="B27" s="70" t="s">
        <v>49</v>
      </c>
      <c r="C27" s="3">
        <v>24819.296999999999</v>
      </c>
      <c r="D27" s="3">
        <v>24105.768</v>
      </c>
      <c r="E27" s="1">
        <f t="shared" si="0"/>
        <v>97.125103906045368</v>
      </c>
      <c r="F27" s="20"/>
      <c r="G27" s="20"/>
      <c r="H27" s="20"/>
    </row>
    <row r="28" spans="1:8" ht="14.25" thickTop="1" thickBot="1" x14ac:dyDescent="0.25">
      <c r="A28" s="23" t="s">
        <v>90</v>
      </c>
      <c r="B28" s="70" t="s">
        <v>50</v>
      </c>
      <c r="C28" s="3">
        <v>0</v>
      </c>
      <c r="D28" s="3">
        <v>0</v>
      </c>
      <c r="E28" s="1">
        <f t="shared" si="0"/>
        <v>0</v>
      </c>
      <c r="F28" s="20"/>
      <c r="G28" s="20"/>
      <c r="H28" s="20"/>
    </row>
    <row r="29" spans="1:8" ht="14.25" thickTop="1" thickBot="1" x14ac:dyDescent="0.25">
      <c r="A29" s="23" t="s">
        <v>91</v>
      </c>
      <c r="B29" s="70" t="s">
        <v>57</v>
      </c>
      <c r="C29" s="3">
        <v>0</v>
      </c>
      <c r="D29" s="3">
        <v>0</v>
      </c>
      <c r="E29" s="1">
        <f t="shared" si="0"/>
        <v>0</v>
      </c>
      <c r="F29" s="20"/>
      <c r="G29" s="20"/>
      <c r="H29" s="20"/>
    </row>
    <row r="30" spans="1:8" ht="14.25" thickTop="1" thickBot="1" x14ac:dyDescent="0.25">
      <c r="A30" s="23">
        <v>12</v>
      </c>
      <c r="B30" s="76" t="s">
        <v>59</v>
      </c>
      <c r="C30" s="4">
        <f>C21+C22-C26</f>
        <v>155037.46899999736</v>
      </c>
      <c r="D30" s="4">
        <f>D21+D22-D26</f>
        <v>1148.76100000109</v>
      </c>
      <c r="E30" s="2">
        <f t="shared" si="0"/>
        <v>0.74095701343080467</v>
      </c>
      <c r="F30" s="20"/>
      <c r="G30" s="20"/>
      <c r="H30" s="20"/>
    </row>
    <row r="31" spans="1:8" ht="14.25" thickTop="1" thickBot="1" x14ac:dyDescent="0.25">
      <c r="A31" s="23">
        <v>13</v>
      </c>
      <c r="B31" s="70" t="s">
        <v>58</v>
      </c>
      <c r="C31" s="3">
        <v>0</v>
      </c>
      <c r="D31" s="3">
        <v>0</v>
      </c>
      <c r="E31" s="1">
        <f t="shared" si="0"/>
        <v>0</v>
      </c>
      <c r="F31" s="20"/>
      <c r="G31" s="20"/>
      <c r="H31" s="20"/>
    </row>
    <row r="32" spans="1:8" ht="14.25" thickTop="1" thickBot="1" x14ac:dyDescent="0.25">
      <c r="A32" s="23">
        <v>14</v>
      </c>
      <c r="B32" s="76" t="s">
        <v>15</v>
      </c>
      <c r="C32" s="2">
        <f>C30+C31</f>
        <v>155037.46899999736</v>
      </c>
      <c r="D32" s="2">
        <f>D30+D31</f>
        <v>1148.76100000109</v>
      </c>
      <c r="E32" s="2">
        <f t="shared" si="0"/>
        <v>0.74095701343080467</v>
      </c>
      <c r="F32" s="20"/>
      <c r="G32" s="20"/>
      <c r="H32" s="20"/>
    </row>
    <row r="33" spans="1:8" ht="17.25" customHeight="1" thickTop="1" thickBot="1" x14ac:dyDescent="0.25">
      <c r="A33" s="23">
        <v>15</v>
      </c>
      <c r="B33" s="74" t="s">
        <v>5</v>
      </c>
      <c r="C33" s="3">
        <v>-19816.117999999999</v>
      </c>
      <c r="D33" s="3">
        <v>-6049.8649999999998</v>
      </c>
      <c r="E33" s="1">
        <f t="shared" si="0"/>
        <v>0</v>
      </c>
      <c r="F33" s="20"/>
      <c r="G33" s="20"/>
      <c r="H33" s="20"/>
    </row>
    <row r="34" spans="1:8" ht="17.25" customHeight="1" thickTop="1" thickBot="1" x14ac:dyDescent="0.25">
      <c r="A34" s="23">
        <v>16</v>
      </c>
      <c r="B34" s="76" t="s">
        <v>18</v>
      </c>
      <c r="C34" s="2">
        <f>C32+C33</f>
        <v>135221.35099999738</v>
      </c>
      <c r="D34" s="2">
        <f>D32+D33</f>
        <v>-4901.1039999989098</v>
      </c>
      <c r="E34" s="2">
        <f t="shared" si="0"/>
        <v>-3.6245045355293075</v>
      </c>
      <c r="F34" s="20"/>
      <c r="G34" s="20"/>
      <c r="H34" s="20"/>
    </row>
    <row r="35" spans="1:8" ht="17.25" customHeight="1" thickTop="1" thickBot="1" x14ac:dyDescent="0.25">
      <c r="A35" s="23">
        <v>17</v>
      </c>
      <c r="B35" s="74" t="s">
        <v>6</v>
      </c>
      <c r="C35" s="3">
        <v>0</v>
      </c>
      <c r="D35" s="3">
        <v>0</v>
      </c>
      <c r="E35" s="1">
        <f t="shared" si="0"/>
        <v>0</v>
      </c>
      <c r="F35" s="20"/>
      <c r="G35" s="20"/>
      <c r="H35" s="20"/>
    </row>
    <row r="36" spans="1:8" ht="16.5" customHeight="1" thickTop="1" thickBot="1" x14ac:dyDescent="0.25">
      <c r="A36" s="23">
        <v>18</v>
      </c>
      <c r="B36" s="76" t="s">
        <v>60</v>
      </c>
      <c r="C36" s="4">
        <f>C34-C35</f>
        <v>135221.35099999738</v>
      </c>
      <c r="D36" s="4">
        <f>D34-D35</f>
        <v>-4901.1039999989098</v>
      </c>
      <c r="E36" s="2">
        <f t="shared" si="0"/>
        <v>-3.6245045355293075</v>
      </c>
      <c r="F36" s="20"/>
      <c r="G36" s="20"/>
      <c r="H36" s="20"/>
    </row>
    <row r="37" spans="1:8" ht="18" customHeight="1" thickTop="1" thickBot="1" x14ac:dyDescent="0.25">
      <c r="A37" s="23">
        <v>19</v>
      </c>
      <c r="B37" s="70" t="s">
        <v>61</v>
      </c>
      <c r="C37" s="3">
        <v>-2694</v>
      </c>
      <c r="D37" s="3">
        <v>4306.6350000000002</v>
      </c>
      <c r="E37" s="1">
        <f t="shared" si="0"/>
        <v>0</v>
      </c>
      <c r="F37" s="20"/>
      <c r="G37" s="20"/>
      <c r="H37" s="20"/>
    </row>
    <row r="38" spans="1:8" ht="18" customHeight="1" thickTop="1" thickBot="1" x14ac:dyDescent="0.25">
      <c r="A38" s="23">
        <v>20</v>
      </c>
      <c r="B38" s="76" t="s">
        <v>62</v>
      </c>
      <c r="C38" s="2">
        <f>C34+C37</f>
        <v>132527.35099999738</v>
      </c>
      <c r="D38" s="2">
        <f>D34+D37</f>
        <v>-594.46899999890957</v>
      </c>
      <c r="E38" s="2">
        <f t="shared" si="0"/>
        <v>-0.44856325544371695</v>
      </c>
      <c r="F38" s="20"/>
      <c r="G38" s="20"/>
      <c r="H38" s="20"/>
    </row>
    <row r="39" spans="1:8" ht="14.25" thickTop="1" thickBot="1" x14ac:dyDescent="0.25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25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25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2.5" thickTop="1" thickBot="1" x14ac:dyDescent="0.25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25">
      <c r="A43" s="23">
        <v>1</v>
      </c>
      <c r="B43" s="70" t="s">
        <v>0</v>
      </c>
      <c r="C43" s="3">
        <v>16674434.986999998</v>
      </c>
      <c r="D43" s="3">
        <v>20096384.728999998</v>
      </c>
      <c r="E43" s="1">
        <f t="shared" ref="E43:E57" si="1">IF(C43&lt;=0,0,D43/C43*100)</f>
        <v>120.52213310176853</v>
      </c>
    </row>
    <row r="44" spans="1:8" ht="14.25" thickTop="1" thickBot="1" x14ac:dyDescent="0.25">
      <c r="A44" s="23">
        <v>2</v>
      </c>
      <c r="B44" s="74" t="s">
        <v>1</v>
      </c>
      <c r="C44" s="3">
        <v>3569.4160000000002</v>
      </c>
      <c r="D44" s="3">
        <v>2695.3470000000002</v>
      </c>
      <c r="E44" s="1">
        <f t="shared" si="1"/>
        <v>75.512268673642964</v>
      </c>
    </row>
    <row r="45" spans="1:8" ht="17.25" customHeight="1" thickTop="1" thickBot="1" x14ac:dyDescent="0.25">
      <c r="A45" s="23">
        <v>3</v>
      </c>
      <c r="B45" s="74" t="s">
        <v>11</v>
      </c>
      <c r="C45" s="3">
        <v>0</v>
      </c>
      <c r="D45" s="3">
        <v>0</v>
      </c>
      <c r="E45" s="1">
        <f t="shared" si="1"/>
        <v>0</v>
      </c>
    </row>
    <row r="46" spans="1:8" ht="14.25" thickTop="1" thickBot="1" x14ac:dyDescent="0.25">
      <c r="A46" s="23">
        <v>4</v>
      </c>
      <c r="B46" s="77" t="s">
        <v>44</v>
      </c>
      <c r="C46" s="3">
        <v>15850106.162</v>
      </c>
      <c r="D46" s="3">
        <v>19331820.359000001</v>
      </c>
      <c r="E46" s="1">
        <f t="shared" si="1"/>
        <v>121.96650395533169</v>
      </c>
    </row>
    <row r="47" spans="1:8" ht="14.25" thickTop="1" thickBot="1" x14ac:dyDescent="0.25">
      <c r="A47" s="23">
        <v>5</v>
      </c>
      <c r="B47" s="77" t="s">
        <v>51</v>
      </c>
      <c r="C47" s="3">
        <v>44106.659</v>
      </c>
      <c r="D47" s="3">
        <v>32700.567999999999</v>
      </c>
      <c r="E47" s="1">
        <f t="shared" si="1"/>
        <v>74.139752911232748</v>
      </c>
    </row>
    <row r="48" spans="1:8" ht="27" thickTop="1" thickBot="1" x14ac:dyDescent="0.25">
      <c r="A48" s="23">
        <v>6</v>
      </c>
      <c r="B48" s="77" t="s">
        <v>52</v>
      </c>
      <c r="C48" s="3">
        <v>0</v>
      </c>
      <c r="D48" s="3">
        <v>0</v>
      </c>
      <c r="E48" s="1">
        <f t="shared" si="1"/>
        <v>0</v>
      </c>
    </row>
    <row r="49" spans="1:5" ht="14.25" thickTop="1" thickBot="1" x14ac:dyDescent="0.25">
      <c r="A49" s="23">
        <v>7</v>
      </c>
      <c r="B49" s="77" t="s">
        <v>53</v>
      </c>
      <c r="C49" s="3">
        <v>47598.01</v>
      </c>
      <c r="D49" s="3">
        <v>50720.536999999997</v>
      </c>
      <c r="E49" s="1">
        <f t="shared" si="1"/>
        <v>106.56020493293732</v>
      </c>
    </row>
    <row r="50" spans="1:5" ht="14.25" thickTop="1" thickBot="1" x14ac:dyDescent="0.25">
      <c r="A50" s="23">
        <v>8</v>
      </c>
      <c r="B50" s="77" t="s">
        <v>54</v>
      </c>
      <c r="C50" s="3">
        <v>74073.823999999993</v>
      </c>
      <c r="D50" s="3">
        <v>81955.043999999994</v>
      </c>
      <c r="E50" s="1">
        <f t="shared" si="1"/>
        <v>110.63968291956954</v>
      </c>
    </row>
    <row r="51" spans="1:5" ht="14.25" thickTop="1" thickBot="1" x14ac:dyDescent="0.25">
      <c r="A51" s="23">
        <v>9</v>
      </c>
      <c r="B51" s="78" t="s">
        <v>2</v>
      </c>
      <c r="C51" s="3">
        <v>271259.88</v>
      </c>
      <c r="D51" s="3">
        <v>253715.114</v>
      </c>
      <c r="E51" s="1">
        <f t="shared" si="1"/>
        <v>93.532119088160044</v>
      </c>
    </row>
    <row r="52" spans="1:5" ht="14.25" thickTop="1" thickBot="1" x14ac:dyDescent="0.25">
      <c r="A52" s="23">
        <v>10</v>
      </c>
      <c r="B52" s="79" t="s">
        <v>55</v>
      </c>
      <c r="C52" s="3">
        <v>178256.04300000001</v>
      </c>
      <c r="D52" s="3">
        <v>208659.19399999999</v>
      </c>
      <c r="E52" s="1">
        <f>IF(C52&lt;=0,0,D52/C52*100)</f>
        <v>117.05588797345847</v>
      </c>
    </row>
    <row r="53" spans="1:5" ht="15.75" customHeight="1" thickTop="1" thickBot="1" x14ac:dyDescent="0.25">
      <c r="A53" s="23">
        <v>11</v>
      </c>
      <c r="B53" s="78" t="s">
        <v>94</v>
      </c>
      <c r="C53" s="3">
        <v>0</v>
      </c>
      <c r="D53" s="3">
        <v>0</v>
      </c>
      <c r="E53" s="1">
        <f t="shared" ref="E53:E55" si="2">IF(C53&lt;=0,0,D53/C53*100)</f>
        <v>0</v>
      </c>
    </row>
    <row r="54" spans="1:5" ht="14.25" thickTop="1" thickBot="1" x14ac:dyDescent="0.25">
      <c r="A54" s="23">
        <v>12</v>
      </c>
      <c r="B54" s="79" t="s">
        <v>95</v>
      </c>
      <c r="C54" s="3">
        <v>0</v>
      </c>
      <c r="D54" s="3">
        <v>0</v>
      </c>
      <c r="E54" s="1">
        <f t="shared" si="2"/>
        <v>0</v>
      </c>
    </row>
    <row r="55" spans="1:5" ht="14.25" thickTop="1" thickBot="1" x14ac:dyDescent="0.25">
      <c r="A55" s="23">
        <v>13</v>
      </c>
      <c r="B55" s="78" t="s">
        <v>46</v>
      </c>
      <c r="C55" s="3">
        <v>0</v>
      </c>
      <c r="D55" s="3">
        <v>0</v>
      </c>
      <c r="E55" s="1">
        <f t="shared" si="2"/>
        <v>0</v>
      </c>
    </row>
    <row r="56" spans="1:5" ht="14.25" thickTop="1" thickBot="1" x14ac:dyDescent="0.25">
      <c r="A56" s="23">
        <v>14</v>
      </c>
      <c r="B56" s="79" t="s">
        <v>96</v>
      </c>
      <c r="C56" s="3">
        <v>52737.252999999997</v>
      </c>
      <c r="D56" s="3">
        <v>141692.37</v>
      </c>
      <c r="E56" s="1">
        <f t="shared" si="1"/>
        <v>268.67605333937286</v>
      </c>
    </row>
    <row r="57" spans="1:5" ht="18.75" customHeight="1" thickTop="1" thickBot="1" x14ac:dyDescent="0.25">
      <c r="A57" s="23">
        <v>15</v>
      </c>
      <c r="B57" s="76" t="s">
        <v>38</v>
      </c>
      <c r="C57" s="2">
        <f>(C43+C44)-(C45+C46+C47+C48+C49+C50+C51+C52+C53+C54+C55+C56)</f>
        <v>159866.5719999969</v>
      </c>
      <c r="D57" s="2">
        <f>(D43+D44)-(D45+D46+D47+D48+D49+D50+D51+D52+D53+D54+D55+D56)</f>
        <v>-2183.1100000031292</v>
      </c>
      <c r="E57" s="2">
        <f t="shared" si="1"/>
        <v>-1.3655825434245075</v>
      </c>
    </row>
    <row r="58" spans="1:5" ht="13.5" thickTop="1" x14ac:dyDescent="0.2">
      <c r="A58" s="19"/>
      <c r="B58" s="38"/>
      <c r="C58" s="19"/>
      <c r="D58" s="11"/>
      <c r="E58" s="11"/>
    </row>
    <row r="59" spans="1:5" x14ac:dyDescent="0.2">
      <c r="A59" s="19"/>
      <c r="B59" s="38"/>
      <c r="C59" s="19"/>
      <c r="D59" s="11"/>
      <c r="E59" s="11"/>
    </row>
    <row r="60" spans="1:5" x14ac:dyDescent="0.2">
      <c r="A60" s="19"/>
      <c r="B60" s="39"/>
      <c r="C60" s="19"/>
      <c r="D60" s="11"/>
      <c r="E60" s="11"/>
    </row>
    <row r="61" spans="1:5" x14ac:dyDescent="0.2">
      <c r="A61" s="40"/>
      <c r="B61" s="41"/>
      <c r="C61" s="40"/>
    </row>
    <row r="62" spans="1:5" x14ac:dyDescent="0.2">
      <c r="A62" s="40"/>
      <c r="B62" s="42"/>
      <c r="C62" s="40"/>
    </row>
    <row r="63" spans="1:5" x14ac:dyDescent="0.2">
      <c r="A63" s="40"/>
      <c r="B63" s="42"/>
      <c r="C63" s="40"/>
    </row>
    <row r="64" spans="1:5" x14ac:dyDescent="0.2">
      <c r="A64" s="40"/>
      <c r="B64" s="41"/>
      <c r="C64" s="40"/>
    </row>
    <row r="65" spans="1:3" x14ac:dyDescent="0.2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110" workbookViewId="0">
      <selection activeCell="D34" sqref="D34"/>
    </sheetView>
  </sheetViews>
  <sheetFormatPr defaultColWidth="9.140625" defaultRowHeight="12.75" x14ac:dyDescent="0.2"/>
  <cols>
    <col min="1" max="1" width="5.140625" style="8" customWidth="1"/>
    <col min="2" max="2" width="55.140625" style="8" customWidth="1"/>
    <col min="3" max="4" width="17.42578125" style="8" customWidth="1"/>
    <col min="5" max="16384" width="9.140625" style="8"/>
  </cols>
  <sheetData>
    <row r="1" spans="1:6" x14ac:dyDescent="0.2">
      <c r="A1" s="45"/>
      <c r="B1" s="45"/>
      <c r="C1" s="46"/>
      <c r="D1" s="46"/>
      <c r="E1" s="46"/>
    </row>
    <row r="2" spans="1:6" x14ac:dyDescent="0.2">
      <c r="A2" s="45"/>
      <c r="B2" s="43" t="s">
        <v>28</v>
      </c>
      <c r="C2" s="147" t="str">
        <f>'ФИ-Почетна'!$C$18</f>
        <v>ОКТА АД Скопје</v>
      </c>
      <c r="D2" s="148"/>
      <c r="E2" s="148"/>
    </row>
    <row r="3" spans="1:6" x14ac:dyDescent="0.2">
      <c r="A3" s="45"/>
      <c r="B3" s="43" t="s">
        <v>30</v>
      </c>
      <c r="C3" s="48" t="str">
        <f>'ФИ-Почетна'!$C$22</f>
        <v>01.01 - 30.09</v>
      </c>
      <c r="D3" s="49" t="e">
        <f>#REF!</f>
        <v>#REF!</v>
      </c>
      <c r="E3" s="47">
        <f>'ФИ-Почетна'!$C$23</f>
        <v>2018</v>
      </c>
    </row>
    <row r="4" spans="1:6" x14ac:dyDescent="0.2">
      <c r="A4" s="45"/>
      <c r="B4" s="9" t="s">
        <v>43</v>
      </c>
      <c r="C4" s="44" t="str">
        <f>'ФИ-Почетна'!$C$20</f>
        <v>не</v>
      </c>
      <c r="D4" s="46"/>
      <c r="E4" s="46"/>
    </row>
    <row r="5" spans="1:6" x14ac:dyDescent="0.2">
      <c r="A5" s="45"/>
      <c r="B5" s="45"/>
      <c r="C5" s="46"/>
      <c r="D5" s="46"/>
      <c r="E5" s="46"/>
    </row>
    <row r="6" spans="1:6" ht="24" customHeight="1" x14ac:dyDescent="0.2">
      <c r="A6" s="45"/>
      <c r="B6" s="138" t="s">
        <v>27</v>
      </c>
      <c r="C6" s="138"/>
      <c r="D6" s="138"/>
      <c r="E6" s="50"/>
    </row>
    <row r="7" spans="1:6" ht="12.75" customHeight="1" x14ac:dyDescent="0.2">
      <c r="A7" s="45"/>
      <c r="B7" s="50"/>
      <c r="C7" s="50"/>
      <c r="D7" s="50"/>
      <c r="E7" s="50"/>
    </row>
    <row r="8" spans="1:6" s="53" customFormat="1" ht="15" customHeight="1" thickBot="1" x14ac:dyDescent="0.25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25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46.5" thickTop="1" thickBot="1" x14ac:dyDescent="0.25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25">
      <c r="A11" s="23">
        <v>1</v>
      </c>
      <c r="B11" s="24" t="s">
        <v>14</v>
      </c>
      <c r="C11" s="25">
        <f>'Биланс на успех - функција'!C11</f>
        <v>16674434.986999998</v>
      </c>
      <c r="D11" s="25">
        <f>'Биланс на успех - функција'!D11</f>
        <v>20096384.729000002</v>
      </c>
      <c r="E11" s="25">
        <f>'Биланс на успех - функција'!E11</f>
        <v>120.52213310176856</v>
      </c>
      <c r="F11" s="10"/>
    </row>
    <row r="12" spans="1:6" ht="15.75" customHeight="1" thickTop="1" thickBot="1" x14ac:dyDescent="0.25">
      <c r="A12" s="23" t="s">
        <v>97</v>
      </c>
      <c r="B12" s="26" t="s">
        <v>39</v>
      </c>
      <c r="C12" s="27">
        <f>'Биланс на успех - функција'!C12</f>
        <v>14717659.940999998</v>
      </c>
      <c r="D12" s="27">
        <f>'Биланс на успех - функција'!D12</f>
        <v>17540930.421</v>
      </c>
      <c r="E12" s="25">
        <f>'Биланс на успех - функција'!E12</f>
        <v>119.18287615910342</v>
      </c>
      <c r="F12" s="10"/>
    </row>
    <row r="13" spans="1:6" ht="15.75" customHeight="1" thickTop="1" thickBot="1" x14ac:dyDescent="0.25">
      <c r="A13" s="23" t="s">
        <v>98</v>
      </c>
      <c r="B13" s="28" t="s">
        <v>40</v>
      </c>
      <c r="C13" s="27">
        <f>'Биланс на успех - функција'!C13</f>
        <v>1956775.0460000003</v>
      </c>
      <c r="D13" s="27">
        <f>'Биланс на успех - функција'!D13</f>
        <v>2555454.3080000002</v>
      </c>
      <c r="E13" s="25">
        <f>'Биланс на успех - функција'!E13</f>
        <v>130.59520118185318</v>
      </c>
      <c r="F13" s="10"/>
    </row>
    <row r="14" spans="1:6" ht="15.75" customHeight="1" thickTop="1" thickBot="1" x14ac:dyDescent="0.25">
      <c r="A14" s="23">
        <v>2</v>
      </c>
      <c r="B14" s="24" t="s">
        <v>99</v>
      </c>
      <c r="C14" s="27">
        <f>'Биланс на успех - функција'!C14</f>
        <v>15850106.162</v>
      </c>
      <c r="D14" s="27">
        <f>'Биланс на успех - функција'!D14</f>
        <v>19331820.359000001</v>
      </c>
      <c r="E14" s="25">
        <f>'Биланс на успех - функција'!E14</f>
        <v>121.96650395533169</v>
      </c>
      <c r="F14" s="10"/>
    </row>
    <row r="15" spans="1:6" ht="15.75" customHeight="1" thickTop="1" thickBot="1" x14ac:dyDescent="0.25">
      <c r="A15" s="23">
        <v>3</v>
      </c>
      <c r="B15" s="29" t="s">
        <v>100</v>
      </c>
      <c r="C15" s="30">
        <f>'Биланс на успех - функција'!C15</f>
        <v>824328.82499999739</v>
      </c>
      <c r="D15" s="30">
        <f>'Биланс на успех - функција'!D15</f>
        <v>764564.37000000104</v>
      </c>
      <c r="E15" s="30">
        <f>'Биланс на успех - функција'!E15</f>
        <v>92.749925371104609</v>
      </c>
      <c r="F15" s="10"/>
    </row>
    <row r="16" spans="1:6" ht="15.75" customHeight="1" thickTop="1" thickBot="1" x14ac:dyDescent="0.25">
      <c r="A16" s="23">
        <v>4</v>
      </c>
      <c r="B16" s="24" t="s">
        <v>113</v>
      </c>
      <c r="C16" s="27">
        <f>'Биланс на успех - функција'!C16</f>
        <v>183812.62804966766</v>
      </c>
      <c r="D16" s="27">
        <f>'Биланс на успех - функција'!D16</f>
        <v>191201.52063597649</v>
      </c>
      <c r="E16" s="25">
        <f>'Биланс на успех - функција'!E16</f>
        <v>104.01979595455883</v>
      </c>
      <c r="F16" s="10"/>
    </row>
    <row r="17" spans="1:6" ht="15.75" customHeight="1" thickTop="1" thickBot="1" x14ac:dyDescent="0.25">
      <c r="A17" s="23">
        <v>5</v>
      </c>
      <c r="B17" s="24" t="s">
        <v>104</v>
      </c>
      <c r="C17" s="27">
        <f>'Биланс на успех - функција'!C17</f>
        <v>431481.78795033233</v>
      </c>
      <c r="D17" s="27">
        <f>'Биланс на успех - функција'!D17</f>
        <v>436082.53036402352</v>
      </c>
      <c r="E17" s="25">
        <f>'Биланс на успех - функција'!E17</f>
        <v>101.06626572480523</v>
      </c>
      <c r="F17" s="10"/>
    </row>
    <row r="18" spans="1:6" ht="15.75" customHeight="1" thickTop="1" thickBot="1" x14ac:dyDescent="0.25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466.40600000000006</v>
      </c>
      <c r="E18" s="25">
        <f>'Биланс на успех - функција'!E18</f>
        <v>0</v>
      </c>
      <c r="F18" s="10"/>
    </row>
    <row r="19" spans="1:6" ht="15.75" customHeight="1" thickTop="1" thickBot="1" x14ac:dyDescent="0.25">
      <c r="A19" s="23">
        <v>7</v>
      </c>
      <c r="B19" s="32" t="s">
        <v>7</v>
      </c>
      <c r="C19" s="27">
        <f>'Биланс на успех - функција'!C19</f>
        <v>3569.4160000000002</v>
      </c>
      <c r="D19" s="27">
        <f>'Биланс на успех - функција'!D19</f>
        <v>2695.3470000000002</v>
      </c>
      <c r="E19" s="25">
        <f>'Биланс на успех - функција'!E19</f>
        <v>75.512268673642964</v>
      </c>
      <c r="F19" s="10"/>
    </row>
    <row r="20" spans="1:6" ht="15.75" customHeight="1" thickTop="1" thickBot="1" x14ac:dyDescent="0.25">
      <c r="A20" s="23">
        <v>8</v>
      </c>
      <c r="B20" s="31" t="s">
        <v>105</v>
      </c>
      <c r="C20" s="27">
        <f>'Биланс на успех - функција'!C20</f>
        <v>52737.252999999997</v>
      </c>
      <c r="D20" s="27">
        <f>'Биланс на успех - функција'!D20</f>
        <v>141692.37</v>
      </c>
      <c r="E20" s="25">
        <f>'Биланс на успех - функција'!E20</f>
        <v>268.67605333937286</v>
      </c>
      <c r="F20" s="10"/>
    </row>
    <row r="21" spans="1:6" ht="15.75" customHeight="1" thickTop="1" thickBot="1" x14ac:dyDescent="0.25">
      <c r="A21" s="23">
        <v>9</v>
      </c>
      <c r="B21" s="33" t="s">
        <v>9</v>
      </c>
      <c r="C21" s="34">
        <f>'Биланс на успех - функција'!C21</f>
        <v>159866.57199999737</v>
      </c>
      <c r="D21" s="34">
        <f>'Биланс на успех - функција'!D21</f>
        <v>-2183.1099999989092</v>
      </c>
      <c r="E21" s="34">
        <f>'Биланс на успех - функција'!E21</f>
        <v>-1.3655825434218638</v>
      </c>
      <c r="F21" s="10"/>
    </row>
    <row r="22" spans="1:6" ht="15.75" customHeight="1" thickTop="1" thickBot="1" x14ac:dyDescent="0.25">
      <c r="A22" s="23">
        <v>10</v>
      </c>
      <c r="B22" s="31" t="s">
        <v>107</v>
      </c>
      <c r="C22" s="25">
        <f>'Биланс на успех - функција'!C22</f>
        <v>19990.194</v>
      </c>
      <c r="D22" s="25">
        <f>'Биланс на успех - функција'!D22</f>
        <v>27437.638999999999</v>
      </c>
      <c r="E22" s="25">
        <f>'Биланс на успех - функција'!E22</f>
        <v>137.25549136741745</v>
      </c>
      <c r="F22" s="10"/>
    </row>
    <row r="23" spans="1:6" ht="27" thickTop="1" thickBot="1" x14ac:dyDescent="0.25">
      <c r="A23" s="23" t="s">
        <v>45</v>
      </c>
      <c r="B23" s="24" t="s">
        <v>110</v>
      </c>
      <c r="C23" s="27">
        <f>'Биланс на успех - функција'!C23</f>
        <v>19990.194</v>
      </c>
      <c r="D23" s="27">
        <f>'Биланс на успех - функција'!D23</f>
        <v>27437.638999999999</v>
      </c>
      <c r="E23" s="25">
        <f>'Биланс на успех - функција'!E23</f>
        <v>137.25549136741745</v>
      </c>
      <c r="F23" s="10"/>
    </row>
    <row r="24" spans="1:6" ht="15.75" customHeight="1" thickTop="1" thickBot="1" x14ac:dyDescent="0.25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25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25">
      <c r="A26" s="23">
        <v>11</v>
      </c>
      <c r="B26" s="31" t="s">
        <v>111</v>
      </c>
      <c r="C26" s="25">
        <f>'Биланс на успех - функција'!C26</f>
        <v>24819.296999999999</v>
      </c>
      <c r="D26" s="25">
        <f>'Биланс на успех - функција'!D26</f>
        <v>24105.768</v>
      </c>
      <c r="E26" s="25">
        <f>'Биланс на успех - функција'!E26</f>
        <v>97.125103906045368</v>
      </c>
      <c r="F26" s="10"/>
    </row>
    <row r="27" spans="1:6" ht="14.25" thickTop="1" thickBot="1" x14ac:dyDescent="0.25">
      <c r="A27" s="23" t="s">
        <v>124</v>
      </c>
      <c r="B27" s="24" t="s">
        <v>114</v>
      </c>
      <c r="C27" s="27">
        <f>'Биланс на успех - функција'!C27</f>
        <v>24819.296999999999</v>
      </c>
      <c r="D27" s="27">
        <f>'Биланс на успех - функција'!D27</f>
        <v>24105.768</v>
      </c>
      <c r="E27" s="25">
        <f>'Биланс на успех - функција'!E27</f>
        <v>97.125103906045368</v>
      </c>
      <c r="F27" s="10"/>
    </row>
    <row r="28" spans="1:6" ht="18" customHeight="1" thickTop="1" thickBot="1" x14ac:dyDescent="0.25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25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25">
      <c r="A30" s="23">
        <v>12</v>
      </c>
      <c r="B30" s="33" t="s">
        <v>116</v>
      </c>
      <c r="C30" s="30">
        <f>'Биланс на успех - функција'!C30</f>
        <v>155037.46899999736</v>
      </c>
      <c r="D30" s="30">
        <f>'Биланс на успех - функција'!D30</f>
        <v>1148.76100000109</v>
      </c>
      <c r="E30" s="34">
        <f>'Биланс на успех - функција'!E30</f>
        <v>0.74095701343080467</v>
      </c>
      <c r="F30" s="10"/>
    </row>
    <row r="31" spans="1:6" ht="18" customHeight="1" thickTop="1" thickBot="1" x14ac:dyDescent="0.25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25">
      <c r="A32" s="23">
        <v>14</v>
      </c>
      <c r="B32" s="33" t="s">
        <v>16</v>
      </c>
      <c r="C32" s="34">
        <f>'Биланс на успех - функција'!C32</f>
        <v>155037.46899999736</v>
      </c>
      <c r="D32" s="34">
        <f>'Биланс на успех - функција'!D32</f>
        <v>1148.76100000109</v>
      </c>
      <c r="E32" s="34">
        <f>'Биланс на успех - функција'!E32</f>
        <v>0.74095701343080467</v>
      </c>
      <c r="F32" s="10"/>
    </row>
    <row r="33" spans="1:6" ht="18" customHeight="1" thickTop="1" thickBot="1" x14ac:dyDescent="0.25">
      <c r="A33" s="23">
        <v>15</v>
      </c>
      <c r="B33" s="31" t="s">
        <v>17</v>
      </c>
      <c r="C33" s="27">
        <f>'Биланс на успех - функција'!C33</f>
        <v>-19816.117999999999</v>
      </c>
      <c r="D33" s="27">
        <f>'Биланс на успех - функција'!D33</f>
        <v>-6049.8649999999998</v>
      </c>
      <c r="E33" s="25">
        <f>'Биланс на успех - функција'!E33</f>
        <v>0</v>
      </c>
      <c r="F33" s="10"/>
    </row>
    <row r="34" spans="1:6" ht="18" customHeight="1" thickTop="1" thickBot="1" x14ac:dyDescent="0.25">
      <c r="A34" s="23">
        <v>16</v>
      </c>
      <c r="B34" s="33" t="s">
        <v>119</v>
      </c>
      <c r="C34" s="34">
        <f>'Биланс на успех - функција'!C34</f>
        <v>135221.35099999738</v>
      </c>
      <c r="D34" s="34">
        <f>'Биланс на успех - функција'!D34</f>
        <v>-4901.1039999989098</v>
      </c>
      <c r="E34" s="34">
        <f>'Биланс на успех - функција'!E34</f>
        <v>-3.6245045355293075</v>
      </c>
      <c r="F34" s="10"/>
    </row>
    <row r="35" spans="1:6" ht="18" customHeight="1" thickTop="1" thickBot="1" x14ac:dyDescent="0.25">
      <c r="A35" s="23">
        <v>17</v>
      </c>
      <c r="B35" s="31" t="s">
        <v>10</v>
      </c>
      <c r="C35" s="27">
        <f>'Биланс на успех - функција'!C35</f>
        <v>0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25">
      <c r="A36" s="23">
        <v>18</v>
      </c>
      <c r="B36" s="33" t="s">
        <v>121</v>
      </c>
      <c r="C36" s="30">
        <f>'Биланс на успех - функција'!C36</f>
        <v>135221.35099999738</v>
      </c>
      <c r="D36" s="30">
        <f>'Биланс на успех - функција'!D36</f>
        <v>-4901.1039999989098</v>
      </c>
      <c r="E36" s="34">
        <f>'Биланс на успех - функција'!E36</f>
        <v>-3.6245045355293075</v>
      </c>
      <c r="F36" s="10"/>
    </row>
    <row r="37" spans="1:6" ht="18.75" customHeight="1" thickTop="1" thickBot="1" x14ac:dyDescent="0.25">
      <c r="A37" s="23">
        <v>19</v>
      </c>
      <c r="B37" s="24" t="s">
        <v>118</v>
      </c>
      <c r="C37" s="27">
        <f>'Биланс на успех - функција'!C37</f>
        <v>-2694</v>
      </c>
      <c r="D37" s="27">
        <f>'Биланс на успех - функција'!D37</f>
        <v>4306.6350000000002</v>
      </c>
      <c r="E37" s="25">
        <f>'Биланс на успех - функција'!E37</f>
        <v>0</v>
      </c>
      <c r="F37" s="10"/>
    </row>
    <row r="38" spans="1:6" ht="18" customHeight="1" thickTop="1" thickBot="1" x14ac:dyDescent="0.25">
      <c r="A38" s="23">
        <v>20</v>
      </c>
      <c r="B38" s="33" t="s">
        <v>117</v>
      </c>
      <c r="C38" s="34">
        <f>'Биланс на успех - функција'!C38</f>
        <v>132527.35099999738</v>
      </c>
      <c r="D38" s="34">
        <f>'Биланс на успех - функција'!D38</f>
        <v>-594.46899999890957</v>
      </c>
      <c r="E38" s="34">
        <f>'Биланс на успех - функција'!E38</f>
        <v>-0.44856325544371695</v>
      </c>
      <c r="F38" s="10"/>
    </row>
    <row r="39" spans="1:6" ht="18" customHeight="1" thickTop="1" thickBot="1" x14ac:dyDescent="0.25">
      <c r="A39" s="153"/>
      <c r="B39" s="154"/>
      <c r="C39" s="154"/>
      <c r="D39" s="154"/>
      <c r="E39" s="154"/>
      <c r="F39" s="10"/>
    </row>
    <row r="40" spans="1:6" ht="32.25" customHeight="1" thickTop="1" thickBot="1" x14ac:dyDescent="0.25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25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46.5" thickTop="1" thickBot="1" x14ac:dyDescent="0.25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25">
      <c r="A43" s="57">
        <v>1</v>
      </c>
      <c r="B43" s="58" t="s">
        <v>14</v>
      </c>
      <c r="C43" s="27">
        <f>'Биланс на успех - функција'!C43</f>
        <v>16674434.986999998</v>
      </c>
      <c r="D43" s="27">
        <f>'Биланс на успех - функција'!D43</f>
        <v>20096384.728999998</v>
      </c>
      <c r="E43" s="25">
        <f>'Биланс на успех - функција'!E43</f>
        <v>120.52213310176853</v>
      </c>
      <c r="F43" s="10"/>
    </row>
    <row r="44" spans="1:6" ht="17.25" customHeight="1" thickTop="1" thickBot="1" x14ac:dyDescent="0.25">
      <c r="A44" s="57">
        <v>2</v>
      </c>
      <c r="B44" s="58" t="s">
        <v>7</v>
      </c>
      <c r="C44" s="27">
        <f>'Биланс на успех - функција'!C44</f>
        <v>3569.4160000000002</v>
      </c>
      <c r="D44" s="27">
        <f>'Биланс на успех - функција'!D44</f>
        <v>2695.3470000000002</v>
      </c>
      <c r="E44" s="25">
        <f>'Биланс на успех - функција'!E44</f>
        <v>75.512268673642964</v>
      </c>
      <c r="F44" s="10"/>
    </row>
    <row r="45" spans="1:6" ht="17.25" customHeight="1" thickTop="1" thickBot="1" x14ac:dyDescent="0.25">
      <c r="A45" s="57">
        <v>3</v>
      </c>
      <c r="B45" s="37" t="s">
        <v>102</v>
      </c>
      <c r="C45" s="27">
        <f>'Биланс на успех - функција'!C45</f>
        <v>0</v>
      </c>
      <c r="D45" s="27">
        <f>'Биланс на успех - функција'!D45</f>
        <v>0</v>
      </c>
      <c r="E45" s="25">
        <f>'Биланс на успех - функција'!E45</f>
        <v>0</v>
      </c>
      <c r="F45" s="10"/>
    </row>
    <row r="46" spans="1:6" ht="14.25" thickTop="1" thickBot="1" x14ac:dyDescent="0.25">
      <c r="A46" s="57">
        <v>4</v>
      </c>
      <c r="B46" s="58" t="s">
        <v>127</v>
      </c>
      <c r="C46" s="27">
        <f>'Биланс на успех - функција'!C46</f>
        <v>15850106.162</v>
      </c>
      <c r="D46" s="27">
        <f>'Биланс на успех - функција'!D46</f>
        <v>19331820.359000001</v>
      </c>
      <c r="E46" s="25">
        <f>'Биланс на успех - функција'!E46</f>
        <v>121.96650395533169</v>
      </c>
      <c r="F46" s="10"/>
    </row>
    <row r="47" spans="1:6" ht="17.25" customHeight="1" thickTop="1" thickBot="1" x14ac:dyDescent="0.25">
      <c r="A47" s="57">
        <v>5</v>
      </c>
      <c r="B47" s="58" t="s">
        <v>128</v>
      </c>
      <c r="C47" s="27">
        <f>'Биланс на успех - функција'!C47</f>
        <v>44106.659</v>
      </c>
      <c r="D47" s="27">
        <f>'Биланс на успех - функција'!D47</f>
        <v>32700.567999999999</v>
      </c>
      <c r="E47" s="25">
        <f>'Биланс на успех - функција'!E47</f>
        <v>74.139752911232748</v>
      </c>
      <c r="F47" s="10"/>
    </row>
    <row r="48" spans="1:6" ht="17.25" customHeight="1" thickTop="1" thickBot="1" x14ac:dyDescent="0.25">
      <c r="A48" s="57">
        <v>6</v>
      </c>
      <c r="B48" s="58" t="s">
        <v>129</v>
      </c>
      <c r="C48" s="27">
        <f>'Биланс на успех - функција'!C48</f>
        <v>0</v>
      </c>
      <c r="D48" s="27">
        <f>'Биланс на успех - функција'!D48</f>
        <v>0</v>
      </c>
      <c r="E48" s="25">
        <f>'Биланс на успех - функција'!E48</f>
        <v>0</v>
      </c>
      <c r="F48" s="10"/>
    </row>
    <row r="49" spans="1:6" ht="17.25" customHeight="1" thickTop="1" thickBot="1" x14ac:dyDescent="0.25">
      <c r="A49" s="57">
        <v>7</v>
      </c>
      <c r="B49" s="58" t="s">
        <v>130</v>
      </c>
      <c r="C49" s="27">
        <f>'Биланс на успех - функција'!C49</f>
        <v>47598.01</v>
      </c>
      <c r="D49" s="27">
        <f>'Биланс на успех - функција'!D49</f>
        <v>50720.536999999997</v>
      </c>
      <c r="E49" s="25">
        <f>'Биланс на успех - функција'!E49</f>
        <v>106.56020493293732</v>
      </c>
      <c r="F49" s="10"/>
    </row>
    <row r="50" spans="1:6" ht="17.25" customHeight="1" thickTop="1" thickBot="1" x14ac:dyDescent="0.25">
      <c r="A50" s="57">
        <v>8</v>
      </c>
      <c r="B50" s="58" t="s">
        <v>131</v>
      </c>
      <c r="C50" s="27">
        <f>'Биланс на успех - функција'!C50</f>
        <v>74073.823999999993</v>
      </c>
      <c r="D50" s="27">
        <f>'Биланс на успех - функција'!D50</f>
        <v>81955.043999999994</v>
      </c>
      <c r="E50" s="25">
        <f>'Биланс на успех - функција'!E50</f>
        <v>110.63968291956954</v>
      </c>
      <c r="F50" s="10"/>
    </row>
    <row r="51" spans="1:6" ht="17.25" customHeight="1" thickTop="1" thickBot="1" x14ac:dyDescent="0.25">
      <c r="A51" s="57">
        <v>9</v>
      </c>
      <c r="B51" s="58" t="s">
        <v>103</v>
      </c>
      <c r="C51" s="27">
        <f>'Биланс на успех - функција'!C51</f>
        <v>271259.88</v>
      </c>
      <c r="D51" s="27">
        <f>'Биланс на успех - функција'!D51</f>
        <v>253715.114</v>
      </c>
      <c r="E51" s="25">
        <f>'Биланс на успех - функција'!E51</f>
        <v>93.532119088160044</v>
      </c>
      <c r="F51" s="10"/>
    </row>
    <row r="52" spans="1:6" ht="17.25" customHeight="1" thickTop="1" thickBot="1" x14ac:dyDescent="0.25">
      <c r="A52" s="57">
        <v>10</v>
      </c>
      <c r="B52" s="58" t="s">
        <v>133</v>
      </c>
      <c r="C52" s="27">
        <f>'Биланс на успех - функција'!C52</f>
        <v>178256.04300000001</v>
      </c>
      <c r="D52" s="27">
        <f>'Биланс на успех - функција'!D52</f>
        <v>208659.19399999999</v>
      </c>
      <c r="E52" s="25">
        <f>'Биланс на успех - функција'!E52</f>
        <v>117.05588797345847</v>
      </c>
      <c r="F52" s="10"/>
    </row>
    <row r="53" spans="1:6" ht="18.75" customHeight="1" thickTop="1" thickBot="1" x14ac:dyDescent="0.25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25">
      <c r="A54" s="57">
        <v>12</v>
      </c>
      <c r="B54" s="58" t="s">
        <v>132</v>
      </c>
      <c r="C54" s="27">
        <f>'Биланс на успех - функција'!C54</f>
        <v>0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25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25">
      <c r="A56" s="57">
        <v>14</v>
      </c>
      <c r="B56" s="58" t="s">
        <v>8</v>
      </c>
      <c r="C56" s="27">
        <f>'Биланс на успех - функција'!C56</f>
        <v>52737.252999999997</v>
      </c>
      <c r="D56" s="27">
        <f>'Биланс на успех - функција'!D56</f>
        <v>141692.37</v>
      </c>
      <c r="E56" s="25">
        <f>'Биланс на успех - функција'!E56</f>
        <v>268.67605333937286</v>
      </c>
      <c r="F56" s="10"/>
    </row>
    <row r="57" spans="1:6" ht="18" customHeight="1" thickTop="1" thickBot="1" x14ac:dyDescent="0.25">
      <c r="A57" s="54">
        <v>15</v>
      </c>
      <c r="B57" s="59" t="s">
        <v>9</v>
      </c>
      <c r="C57" s="34">
        <f>'Биланс на успех - функција'!C57</f>
        <v>159866.5719999969</v>
      </c>
      <c r="D57" s="34">
        <f>'Биланс на успех - функција'!D57</f>
        <v>-2183.1100000031292</v>
      </c>
      <c r="E57" s="34">
        <f>'Биланс на успех - функција'!E57</f>
        <v>-1.3655825434245075</v>
      </c>
      <c r="F57" s="10"/>
    </row>
    <row r="58" spans="1:6" ht="18" customHeight="1" thickTop="1" x14ac:dyDescent="0.2">
      <c r="A58" s="60"/>
      <c r="B58" s="61"/>
      <c r="C58" s="62"/>
      <c r="D58" s="62"/>
      <c r="E58" s="62"/>
      <c r="F58" s="10"/>
    </row>
    <row r="59" spans="1:6" ht="18" customHeight="1" x14ac:dyDescent="0.2">
      <c r="A59" s="60"/>
      <c r="B59" s="61"/>
      <c r="C59" s="63"/>
      <c r="D59" s="63"/>
      <c r="E59" s="63"/>
      <c r="F59" s="10"/>
    </row>
    <row r="60" spans="1:6" ht="18" customHeight="1" x14ac:dyDescent="0.2">
      <c r="A60" s="46"/>
      <c r="B60" s="64"/>
      <c r="C60" s="46"/>
      <c r="D60" s="45"/>
      <c r="E60" s="45"/>
      <c r="F60" s="10"/>
    </row>
    <row r="61" spans="1:6" ht="18" customHeight="1" x14ac:dyDescent="0.2">
      <c r="A61" s="46"/>
      <c r="B61" s="65"/>
      <c r="C61" s="46"/>
      <c r="D61" s="45"/>
      <c r="E61" s="45"/>
      <c r="F61" s="10"/>
    </row>
    <row r="62" spans="1:6" ht="18" customHeight="1" x14ac:dyDescent="0.2">
      <c r="A62" s="46"/>
      <c r="B62" s="65"/>
      <c r="C62" s="46"/>
      <c r="D62" s="45"/>
      <c r="E62" s="45"/>
      <c r="F62" s="10"/>
    </row>
    <row r="63" spans="1:6" ht="18" customHeight="1" x14ac:dyDescent="0.2">
      <c r="A63" s="66"/>
      <c r="B63" s="67"/>
      <c r="C63" s="66"/>
      <c r="D63" s="10"/>
      <c r="E63" s="10"/>
      <c r="F63" s="10"/>
    </row>
    <row r="64" spans="1:6" ht="18" customHeight="1" x14ac:dyDescent="0.2">
      <c r="A64" s="66"/>
      <c r="B64" s="67"/>
      <c r="C64" s="66"/>
      <c r="D64" s="10"/>
      <c r="E64" s="10"/>
      <c r="F64" s="10"/>
    </row>
    <row r="65" spans="1:6" ht="18" customHeight="1" x14ac:dyDescent="0.2">
      <c r="A65" s="66"/>
      <c r="B65" s="67"/>
      <c r="C65" s="66"/>
      <c r="D65" s="10"/>
      <c r="E65" s="10"/>
      <c r="F65" s="10"/>
    </row>
    <row r="66" spans="1:6" x14ac:dyDescent="0.2">
      <c r="A66" s="68"/>
      <c r="B66" s="69"/>
      <c r="C66" s="68"/>
    </row>
    <row r="67" spans="1:6" x14ac:dyDescent="0.2">
      <c r="A67" s="68"/>
      <c r="B67" s="69"/>
      <c r="C67" s="68"/>
    </row>
    <row r="68" spans="1:6" x14ac:dyDescent="0.2">
      <c r="A68" s="68"/>
      <c r="B68" s="69"/>
      <c r="C68" s="68"/>
    </row>
    <row r="69" spans="1:6" x14ac:dyDescent="0.2">
      <c r="A69" s="68"/>
      <c r="B69" s="68"/>
      <c r="C69" s="68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Kapetanovski Aleksandar</cp:lastModifiedBy>
  <cp:lastPrinted>2018-11-15T13:10:41Z</cp:lastPrinted>
  <dcterms:created xsi:type="dcterms:W3CDTF">2008-02-12T15:15:13Z</dcterms:created>
  <dcterms:modified xsi:type="dcterms:W3CDTF">2018-11-15T13:10:53Z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