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kta-fs01\FA_vlezizlez\17 Reporting\2018\01012018-31122018\"/>
    </mc:Choice>
  </mc:AlternateContent>
  <workbookProtection workbookPassword="B44F" lockStructure="1"/>
  <bookViews>
    <workbookView xWindow="0" yWindow="0" windowWidth="28800" windowHeight="12855" tabRatio="745" activeTab="1"/>
  </bookViews>
  <sheets>
    <sheet name="ФИ-Почетна" sheetId="26" r:id="rId1"/>
    <sheet name="Биланс на состојба" sheetId="24" r:id="rId2"/>
    <sheet name="Биланс на успех - функција" sheetId="23" r:id="rId3"/>
    <sheet name="Паричен тек" sheetId="7" r:id="rId4"/>
    <sheet name="Капитал" sheetId="12" r:id="rId5"/>
    <sheet name="Balance Sheet" sheetId="11" r:id="rId6"/>
    <sheet name="Income Statement" sheetId="25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 localSheetId="0">[1]БС!#REF!</definedName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Statement'!$A$1:$E$62</definedName>
    <definedName name="_xlnm.Print_Area" localSheetId="1">'Биланс на состојба'!$A$1:$D$57</definedName>
    <definedName name="_xlnm.Print_Area" localSheetId="2">'Биланс на успех - функција'!$A$1:$E$60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6">'Income Statement'!$9:$10</definedName>
    <definedName name="_xlnm.Print_Titles" localSheetId="2">'Биланс на успех - функција'!$41:$42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C28" i="12" l="1"/>
  <c r="D28" i="12"/>
  <c r="E28" i="12"/>
  <c r="F28" i="12"/>
  <c r="B28" i="12"/>
  <c r="F47" i="12" l="1"/>
  <c r="B47" i="12"/>
  <c r="C47" i="12"/>
  <c r="D47" i="12"/>
  <c r="B9" i="7" l="1"/>
  <c r="C43" i="24" l="1"/>
  <c r="D57" i="23" l="1"/>
  <c r="C57" i="23"/>
  <c r="E57" i="23" l="1"/>
  <c r="E57" i="25" s="1"/>
  <c r="E55" i="23"/>
  <c r="E55" i="25" s="1"/>
  <c r="E54" i="23"/>
  <c r="E54" i="25" s="1"/>
  <c r="E53" i="23"/>
  <c r="E53" i="25" s="1"/>
  <c r="F2" i="13"/>
  <c r="D3" i="6"/>
  <c r="E3" i="25"/>
  <c r="D2" i="11"/>
  <c r="B3" i="12"/>
  <c r="B3" i="7"/>
  <c r="C3" i="23"/>
  <c r="B3" i="24"/>
  <c r="F1" i="13"/>
  <c r="B3" i="6"/>
  <c r="C3" i="25"/>
  <c r="B2" i="11"/>
  <c r="B2" i="12"/>
  <c r="B2" i="7"/>
  <c r="C2" i="23"/>
  <c r="B2" i="24"/>
  <c r="B1" i="13"/>
  <c r="B4" i="6"/>
  <c r="C4" i="25"/>
  <c r="B3" i="11"/>
  <c r="B4" i="12"/>
  <c r="B4" i="7"/>
  <c r="C4" i="23"/>
  <c r="B4" i="24"/>
  <c r="B2" i="13"/>
  <c r="B2" i="6"/>
  <c r="C2" i="25"/>
  <c r="B1" i="11"/>
  <c r="B1" i="12"/>
  <c r="B1" i="7"/>
  <c r="C1" i="23"/>
  <c r="B1" i="24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B9" i="11"/>
  <c r="C9" i="11"/>
  <c r="B11" i="11"/>
  <c r="C11" i="11"/>
  <c r="B12" i="11"/>
  <c r="C12" i="11"/>
  <c r="B13" i="11"/>
  <c r="C13" i="11"/>
  <c r="B14" i="11"/>
  <c r="C14" i="11"/>
  <c r="B15" i="11"/>
  <c r="C15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2" i="11"/>
  <c r="C32" i="11"/>
  <c r="B35" i="11"/>
  <c r="C35" i="11"/>
  <c r="B36" i="11"/>
  <c r="C36" i="11"/>
  <c r="B37" i="11"/>
  <c r="C37" i="11"/>
  <c r="B38" i="11"/>
  <c r="C38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9" i="11"/>
  <c r="C49" i="11"/>
  <c r="B50" i="11"/>
  <c r="C50" i="11"/>
  <c r="B51" i="11"/>
  <c r="C51" i="11"/>
  <c r="B52" i="11"/>
  <c r="C52" i="11"/>
  <c r="B54" i="11"/>
  <c r="C54" i="11"/>
  <c r="D3" i="25"/>
  <c r="D57" i="24"/>
  <c r="D54" i="11" s="1"/>
  <c r="D55" i="24"/>
  <c r="D52" i="11" s="1"/>
  <c r="D54" i="24"/>
  <c r="D51" i="11" s="1"/>
  <c r="D53" i="24"/>
  <c r="D50" i="11" s="1"/>
  <c r="D52" i="24"/>
  <c r="D49" i="11" s="1"/>
  <c r="C51" i="24"/>
  <c r="C48" i="11" s="1"/>
  <c r="B51" i="24"/>
  <c r="B48" i="11" s="1"/>
  <c r="D50" i="24"/>
  <c r="D47" i="11" s="1"/>
  <c r="D49" i="24"/>
  <c r="D46" i="11" s="1"/>
  <c r="D48" i="24"/>
  <c r="D45" i="11" s="1"/>
  <c r="D47" i="24"/>
  <c r="D44" i="11" s="1"/>
  <c r="D46" i="24"/>
  <c r="D43" i="11" s="1"/>
  <c r="D45" i="24"/>
  <c r="D42" i="11" s="1"/>
  <c r="D44" i="24"/>
  <c r="D41" i="11" s="1"/>
  <c r="C40" i="11"/>
  <c r="B43" i="24"/>
  <c r="B40" i="11" s="1"/>
  <c r="D41" i="24"/>
  <c r="D38" i="11" s="1"/>
  <c r="D40" i="24"/>
  <c r="D37" i="11" s="1"/>
  <c r="D39" i="24"/>
  <c r="D36" i="11" s="1"/>
  <c r="D38" i="24"/>
  <c r="D35" i="11" s="1"/>
  <c r="C37" i="24"/>
  <c r="C34" i="11" s="1"/>
  <c r="B37" i="24"/>
  <c r="B34" i="11" s="1"/>
  <c r="D35" i="24"/>
  <c r="D32" i="11" s="1"/>
  <c r="D33" i="24"/>
  <c r="D30" i="11" s="1"/>
  <c r="D32" i="24"/>
  <c r="D29" i="11" s="1"/>
  <c r="D31" i="24"/>
  <c r="D28" i="11" s="1"/>
  <c r="D30" i="24"/>
  <c r="D27" i="11" s="1"/>
  <c r="D29" i="24"/>
  <c r="D26" i="11" s="1"/>
  <c r="D28" i="24"/>
  <c r="D25" i="11" s="1"/>
  <c r="C27" i="24"/>
  <c r="C24" i="11" s="1"/>
  <c r="B27" i="24"/>
  <c r="B24" i="11" s="1"/>
  <c r="D26" i="24"/>
  <c r="D23" i="11" s="1"/>
  <c r="D25" i="24"/>
  <c r="D22" i="11" s="1"/>
  <c r="D24" i="24"/>
  <c r="D21" i="11" s="1"/>
  <c r="D23" i="24"/>
  <c r="D20" i="11" s="1"/>
  <c r="D22" i="24"/>
  <c r="D19" i="11" s="1"/>
  <c r="D21" i="24"/>
  <c r="D18" i="11" s="1"/>
  <c r="D20" i="24"/>
  <c r="D17" i="11" s="1"/>
  <c r="C19" i="24"/>
  <c r="C16" i="11" s="1"/>
  <c r="B19" i="24"/>
  <c r="B16" i="11" s="1"/>
  <c r="D18" i="24"/>
  <c r="D15" i="11" s="1"/>
  <c r="D17" i="24"/>
  <c r="D14" i="11" s="1"/>
  <c r="D16" i="24"/>
  <c r="D13" i="11" s="1"/>
  <c r="D15" i="24"/>
  <c r="D12" i="11" s="1"/>
  <c r="D14" i="24"/>
  <c r="D11" i="11" s="1"/>
  <c r="C13" i="24"/>
  <c r="B13" i="24"/>
  <c r="B10" i="11" s="1"/>
  <c r="D12" i="24"/>
  <c r="D9" i="11" s="1"/>
  <c r="D57" i="25"/>
  <c r="E56" i="23"/>
  <c r="E56" i="25" s="1"/>
  <c r="E52" i="23"/>
  <c r="E52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3"/>
  <c r="C26" i="25" s="1"/>
  <c r="E25" i="23"/>
  <c r="E25" i="25" s="1"/>
  <c r="E24" i="23"/>
  <c r="E24" i="25" s="1"/>
  <c r="E23" i="23"/>
  <c r="E23" i="25" s="1"/>
  <c r="D22" i="23"/>
  <c r="D22" i="25" s="1"/>
  <c r="C22" i="23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15" i="23" s="1"/>
  <c r="C11" i="23"/>
  <c r="B29" i="7"/>
  <c r="B28" i="6" s="1"/>
  <c r="B26" i="13"/>
  <c r="D41" i="7"/>
  <c r="D40" i="6" s="1"/>
  <c r="D42" i="7"/>
  <c r="D41" i="6" s="1"/>
  <c r="D43" i="7"/>
  <c r="D42" i="6" s="1"/>
  <c r="D44" i="7"/>
  <c r="D43" i="6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9" i="7"/>
  <c r="B38" i="6" s="1"/>
  <c r="C9" i="7"/>
  <c r="C8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45" i="13"/>
  <c r="C26" i="13"/>
  <c r="D45" i="13"/>
  <c r="F45" i="13"/>
  <c r="G29" i="12"/>
  <c r="G27" i="13" s="1"/>
  <c r="G30" i="12"/>
  <c r="G28" i="13" s="1"/>
  <c r="G31" i="12"/>
  <c r="G29" i="13" s="1"/>
  <c r="G32" i="12"/>
  <c r="G30" i="13" s="1"/>
  <c r="G34" i="12"/>
  <c r="G32" i="13" s="1"/>
  <c r="G35" i="12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/>
  <c r="G42" i="12"/>
  <c r="G40" i="13" s="1"/>
  <c r="G43" i="12"/>
  <c r="G41" i="13" s="1"/>
  <c r="G44" i="12"/>
  <c r="G42" i="13" s="1"/>
  <c r="G45" i="12"/>
  <c r="G43" i="13"/>
  <c r="G46" i="12"/>
  <c r="G44" i="13" s="1"/>
  <c r="B8" i="6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D26" i="13"/>
  <c r="C57" i="25"/>
  <c r="G7" i="13" l="1"/>
  <c r="G28" i="12"/>
  <c r="E11" i="23"/>
  <c r="E11" i="25" s="1"/>
  <c r="G33" i="13"/>
  <c r="E22" i="23"/>
  <c r="E22" i="25" s="1"/>
  <c r="B47" i="7"/>
  <c r="B49" i="7" s="1"/>
  <c r="B48" i="6" s="1"/>
  <c r="D29" i="7"/>
  <c r="D28" i="6" s="1"/>
  <c r="C11" i="25"/>
  <c r="D9" i="7"/>
  <c r="D8" i="6" s="1"/>
  <c r="C47" i="7"/>
  <c r="C49" i="7" s="1"/>
  <c r="C15" i="23"/>
  <c r="C15" i="25" s="1"/>
  <c r="C10" i="11"/>
  <c r="C11" i="24"/>
  <c r="B42" i="24"/>
  <c r="B39" i="11" s="1"/>
  <c r="D21" i="23"/>
  <c r="D15" i="25"/>
  <c r="C22" i="25"/>
  <c r="D51" i="24"/>
  <c r="D48" i="11" s="1"/>
  <c r="E26" i="13"/>
  <c r="B45" i="13"/>
  <c r="D39" i="7"/>
  <c r="D38" i="6" s="1"/>
  <c r="D19" i="24"/>
  <c r="D16" i="11" s="1"/>
  <c r="E26" i="23"/>
  <c r="E26" i="25" s="1"/>
  <c r="D27" i="24"/>
  <c r="D24" i="11" s="1"/>
  <c r="D11" i="25"/>
  <c r="C42" i="24"/>
  <c r="C39" i="11" s="1"/>
  <c r="D43" i="24"/>
  <c r="D40" i="11" s="1"/>
  <c r="C56" i="24"/>
  <c r="C53" i="11" s="1"/>
  <c r="B56" i="24"/>
  <c r="D37" i="24"/>
  <c r="D34" i="11" s="1"/>
  <c r="B11" i="24"/>
  <c r="D13" i="24"/>
  <c r="D10" i="11" s="1"/>
  <c r="C21" i="23" l="1"/>
  <c r="E21" i="23" s="1"/>
  <c r="E21" i="25" s="1"/>
  <c r="E15" i="23"/>
  <c r="E15" i="25" s="1"/>
  <c r="B46" i="6"/>
  <c r="G26" i="13"/>
  <c r="C46" i="6"/>
  <c r="D47" i="7"/>
  <c r="D46" i="6" s="1"/>
  <c r="D21" i="25"/>
  <c r="D30" i="23"/>
  <c r="D42" i="24"/>
  <c r="D39" i="11" s="1"/>
  <c r="D56" i="24"/>
  <c r="D53" i="11" s="1"/>
  <c r="B53" i="11"/>
  <c r="B34" i="24"/>
  <c r="B31" i="11" s="1"/>
  <c r="B8" i="11"/>
  <c r="D11" i="24"/>
  <c r="D8" i="11" s="1"/>
  <c r="C8" i="11"/>
  <c r="C34" i="24"/>
  <c r="C21" i="25" l="1"/>
  <c r="C30" i="23"/>
  <c r="E30" i="23" s="1"/>
  <c r="E30" i="25" s="1"/>
  <c r="C48" i="6"/>
  <c r="D49" i="7"/>
  <c r="D48" i="6" s="1"/>
  <c r="D32" i="23"/>
  <c r="D34" i="23" s="1"/>
  <c r="D30" i="25"/>
  <c r="C31" i="11"/>
  <c r="D34" i="24"/>
  <c r="D31" i="11" s="1"/>
  <c r="C30" i="25" l="1"/>
  <c r="C32" i="23"/>
  <c r="C34" i="23" s="1"/>
  <c r="C36" i="23" s="1"/>
  <c r="D32" i="25"/>
  <c r="E47" i="12" l="1"/>
  <c r="E45" i="13" s="1"/>
  <c r="E31" i="13"/>
  <c r="G33" i="12"/>
  <c r="E32" i="23"/>
  <c r="E32" i="25" s="1"/>
  <c r="C38" i="23"/>
  <c r="C32" i="25"/>
  <c r="D38" i="23"/>
  <c r="D38" i="25" s="1"/>
  <c r="D34" i="25"/>
  <c r="D36" i="23"/>
  <c r="D36" i="25" s="1"/>
  <c r="C34" i="25"/>
  <c r="E34" i="23"/>
  <c r="E34" i="25" s="1"/>
  <c r="G31" i="13" l="1"/>
  <c r="G47" i="12"/>
  <c r="G45" i="13" s="1"/>
  <c r="E36" i="23"/>
  <c r="E36" i="25" s="1"/>
  <c r="C36" i="25"/>
  <c r="C38" i="25"/>
  <c r="E38" i="23"/>
  <c r="E38" i="25" s="1"/>
</calcChain>
</file>

<file path=xl/sharedStrings.xml><?xml version="1.0" encoding="utf-8"?>
<sst xmlns="http://schemas.openxmlformats.org/spreadsheetml/2006/main" count="496" uniqueCount="379">
  <si>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</si>
  <si>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</si>
  <si>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</si>
  <si>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</si>
  <si>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</si>
  <si>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</si>
  <si>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</si>
  <si>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</si>
  <si>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</si>
  <si>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</si>
  <si>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</si>
  <si>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</si>
  <si>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</si>
  <si>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</si>
  <si>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</si>
  <si>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</si>
  <si>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</si>
  <si>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</si>
  <si>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</si>
  <si>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</si>
  <si>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</si>
  <si>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</si>
  <si>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</si>
  <si>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</si>
  <si>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</si>
  <si>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</si>
  <si>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</si>
  <si>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</si>
  <si>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</si>
  <si>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</si>
  <si>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</si>
  <si>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</si>
  <si>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</si>
  <si>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</si>
  <si>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</si>
  <si>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</si>
  <si>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</si>
  <si>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</si>
  <si>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</si>
  <si>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</si>
  <si>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</si>
  <si>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</si>
  <si>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</si>
  <si>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</si>
  <si>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</si>
  <si>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</si>
  <si>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</si>
  <si>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</si>
  <si>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</si>
  <si>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</si>
  <si>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</si>
  <si>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</si>
  <si>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</si>
  <si>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</si>
  <si>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</si>
  <si>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</si>
  <si>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</si>
  <si>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</si>
  <si>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</si>
  <si>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</si>
  <si>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</si>
  <si>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</si>
  <si>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</si>
  <si>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</si>
  <si>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</si>
  <si>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</si>
  <si>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</si>
  <si>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</si>
  <si>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</si>
  <si>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</si>
  <si>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</si>
  <si>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</si>
  <si>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</si>
  <si>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</si>
  <si>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</si>
  <si>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</si>
  <si>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</si>
  <si>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</si>
  <si>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</si>
  <si>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</si>
  <si>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</si>
  <si>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</si>
  <si>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</si>
  <si>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</si>
  <si>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</si>
  <si>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</si>
  <si>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</si>
  <si>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</si>
  <si>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</si>
  <si>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</si>
  <si>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</si>
  <si>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</si>
  <si>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</si>
  <si>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</si>
  <si>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</si>
  <si>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</si>
  <si>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</si>
  <si>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</si>
  <si>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</si>
  <si>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</si>
  <si>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</si>
  <si>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</si>
  <si>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</si>
  <si>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</si>
  <si>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</si>
  <si>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</si>
  <si>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</si>
  <si>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</si>
  <si>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</si>
  <si>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</si>
  <si>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</si>
  <si>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</si>
  <si>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</si>
  <si>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</si>
  <si>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</si>
  <si>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</si>
  <si>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</si>
  <si>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</si>
  <si>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</si>
  <si>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</si>
  <si>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</si>
  <si>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</si>
  <si>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</si>
  <si>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</si>
  <si>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</si>
  <si>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</si>
  <si>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</si>
  <si>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</si>
  <si>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</si>
  <si>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</si>
  <si>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</si>
  <si>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</si>
  <si>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</si>
  <si>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</si>
  <si>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</si>
  <si>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</si>
  <si>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</si>
  <si>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</si>
  <si>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</si>
  <si>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</si>
  <si>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</si>
  <si>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</si>
  <si>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</si>
  <si>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</si>
  <si>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</si>
  <si>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</si>
  <si>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</si>
  <si>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</si>
  <si>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</si>
  <si>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</si>
  <si>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</si>
  <si>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</si>
  <si>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</si>
  <si>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</si>
  <si>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</si>
  <si>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</si>
  <si>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</si>
  <si>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</si>
  <si>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</si>
  <si>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t>Акционерски капитал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</si>
  <si>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</si>
  <si>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</si>
  <si>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</si>
  <si>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</si>
  <si>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</si>
  <si>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</si>
  <si>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</si>
  <si>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</si>
  <si>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</si>
  <si>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</si>
  <si>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</si>
  <si>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</si>
  <si>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</si>
  <si>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</si>
  <si>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</si>
  <si>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</si>
  <si>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</si>
  <si>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</si>
  <si>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</si>
  <si>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</si>
  <si>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</si>
  <si>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</si>
  <si>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</si>
  <si>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</si>
  <si>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</si>
  <si>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</si>
  <si>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</si>
  <si>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</si>
  <si>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</si>
  <si>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</si>
  <si>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</si>
  <si>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</si>
  <si>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</si>
  <si>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</si>
  <si>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</si>
  <si>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</si>
  <si>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</si>
  <si>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</si>
  <si>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</si>
  <si>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</si>
  <si>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</si>
  <si>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</si>
  <si>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</si>
  <si>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</si>
  <si>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</si>
  <si>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</si>
  <si>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</si>
  <si>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</si>
  <si>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</si>
  <si>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</si>
  <si>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</si>
  <si>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</si>
  <si>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</si>
  <si>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</si>
  <si>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</si>
  <si>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</si>
  <si>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</si>
  <si>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</si>
  <si>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</si>
  <si>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</si>
  <si>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</si>
  <si>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</si>
  <si>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</si>
  <si>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</si>
  <si>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</si>
  <si>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</si>
  <si>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</si>
  <si>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</si>
  <si>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</si>
  <si>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</si>
  <si>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</si>
  <si>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</si>
  <si>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</si>
  <si>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</si>
  <si>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</si>
  <si>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</si>
  <si>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</si>
  <si>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</si>
  <si>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</si>
  <si>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</si>
  <si>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</si>
  <si>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</si>
  <si>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</si>
  <si>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</si>
  <si>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</si>
  <si>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</si>
  <si>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</si>
  <si>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</si>
  <si>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</si>
  <si>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</si>
  <si>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</si>
  <si>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</si>
  <si>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</si>
  <si>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</si>
  <si>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БС: Биланс на состојба</t>
  </si>
  <si>
    <t>ПТ: Извештај за паричните текови</t>
  </si>
  <si>
    <t>ПК: Извештај за промени во капиталот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</si>
  <si>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</si>
  <si>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</si>
  <si>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</si>
  <si>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</si>
  <si>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</si>
  <si>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</si>
  <si>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</si>
  <si>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</si>
  <si>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</si>
  <si>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</si>
  <si>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</si>
  <si>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</si>
  <si>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</si>
  <si>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</si>
  <si>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</si>
  <si>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</si>
  <si>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СРЕДСТВА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</si>
  <si>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</si>
  <si>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</si>
  <si>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</si>
  <si>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</si>
  <si>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</si>
  <si>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</si>
  <si>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</si>
  <si>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</si>
  <si>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</si>
  <si>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</si>
  <si>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</si>
  <si>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</si>
  <si>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</si>
  <si>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</si>
  <si>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</si>
  <si>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</si>
  <si>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</si>
  <si>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</si>
  <si>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</si>
  <si>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</si>
  <si>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</si>
  <si>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</si>
  <si>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</si>
  <si>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</si>
  <si>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</si>
  <si>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</si>
  <si>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</si>
  <si>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</si>
  <si>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</si>
  <si>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</si>
  <si>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</si>
  <si>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</si>
  <si>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</si>
  <si>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</si>
  <si>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</si>
  <si>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</si>
  <si>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</si>
  <si>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</si>
  <si>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</si>
  <si>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</si>
  <si>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</si>
  <si>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</si>
  <si>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</si>
  <si>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</si>
  <si>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</si>
  <si>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</si>
  <si>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</si>
  <si>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</si>
  <si>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</si>
  <si>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</si>
  <si>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</si>
  <si>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</si>
  <si>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</si>
  <si>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</si>
  <si>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</si>
  <si>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</si>
  <si>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</si>
  <si>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</si>
  <si>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</si>
  <si>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</si>
  <si>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</si>
  <si>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Other Long Term Financial investments</t>
  </si>
  <si>
    <t>Financial investments</t>
  </si>
  <si>
    <t>Other recivables / Current assets</t>
  </si>
  <si>
    <t>Prepaid Expenses</t>
  </si>
  <si>
    <t>Subscribed capital and revaluation reserves</t>
  </si>
  <si>
    <t>Other Current  Liabilities</t>
  </si>
  <si>
    <t>Liabilities related to disposal assets</t>
  </si>
  <si>
    <t>AccruedExpenses</t>
  </si>
  <si>
    <t>Long Term Tax Liabilities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</si>
  <si>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</si>
  <si>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</si>
  <si>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</si>
  <si>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</si>
  <si>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</si>
  <si>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</si>
  <si>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</si>
  <si>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</si>
  <si>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</si>
  <si>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</si>
  <si>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</si>
  <si>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</si>
  <si>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</si>
  <si>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</si>
  <si>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</si>
  <si>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</si>
  <si>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</si>
  <si>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</si>
  <si>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</si>
  <si>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</si>
  <si>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</si>
  <si>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</si>
  <si>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</si>
  <si>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</si>
  <si>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</si>
  <si>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</si>
  <si>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</si>
  <si>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</si>
  <si>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</si>
  <si>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</si>
  <si>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</si>
  <si>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</si>
  <si>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</si>
  <si>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</si>
  <si>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ОКТА АД -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</si>
</sst>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b/>
      <sz val="10"/>
      <name val="M_Svoboda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1" fillId="0" borderId="0"/>
    <xf numFmtId="0" fontId="7" fillId="0" borderId="0"/>
    <xf numFmtId="0" fontId="34" fillId="0" borderId="0"/>
    <xf numFmtId="0" fontId="15" fillId="0" borderId="0"/>
    <xf numFmtId="0" fontId="19" fillId="0" borderId="0"/>
    <xf numFmtId="0" fontId="2" fillId="6" borderId="1" applyBorder="0">
      <alignment vertical="center" wrapText="1"/>
    </xf>
    <xf numFmtId="0" fontId="32" fillId="7" borderId="0" applyBorder="0">
      <alignment vertical="center" wrapText="1"/>
    </xf>
  </cellStyleXfs>
  <cellXfs count="288">
    <xf numFmtId="0" fontId="0" fillId="0" borderId="0" xfId="0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22" fillId="4" borderId="4" xfId="0" applyNumberFormat="1" applyFont="1" applyFill="1" applyBorder="1" applyAlignment="1" applyProtection="1">
      <alignment horizontal="right" vertical="center"/>
      <protection locked="0"/>
    </xf>
    <xf numFmtId="3" fontId="4" fillId="4" borderId="5" xfId="0" applyNumberFormat="1" applyFont="1" applyFill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6" xfId="0" applyNumberFormat="1" applyFont="1" applyFill="1" applyBorder="1" applyAlignment="1" applyProtection="1">
      <alignment horizontal="right" vertical="center"/>
      <protection locked="0"/>
    </xf>
    <xf numFmtId="3" fontId="23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5"/>
    <xf numFmtId="0" fontId="36" fillId="0" borderId="0" xfId="5" applyFont="1"/>
    <xf numFmtId="0" fontId="7" fillId="0" borderId="7" xfId="5" applyBorder="1"/>
    <xf numFmtId="0" fontId="7" fillId="0" borderId="0" xfId="5" applyBorder="1"/>
    <xf numFmtId="0" fontId="7" fillId="0" borderId="8" xfId="5" applyBorder="1"/>
    <xf numFmtId="0" fontId="7" fillId="0" borderId="0" xfId="5" applyAlignment="1">
      <alignment vertical="center"/>
    </xf>
    <xf numFmtId="0" fontId="7" fillId="0" borderId="7" xfId="5" applyBorder="1" applyAlignment="1">
      <alignment vertical="center"/>
    </xf>
    <xf numFmtId="0" fontId="7" fillId="0" borderId="0" xfId="5" applyBorder="1" applyAlignment="1">
      <alignment vertical="center"/>
    </xf>
    <xf numFmtId="0" fontId="7" fillId="0" borderId="8" xfId="5" applyBorder="1" applyAlignment="1">
      <alignment vertical="center"/>
    </xf>
    <xf numFmtId="0" fontId="3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Alignment="1">
      <alignment horizontal="left" vertical="center"/>
    </xf>
    <xf numFmtId="0" fontId="7" fillId="0" borderId="0" xfId="5" applyFont="1"/>
    <xf numFmtId="0" fontId="29" fillId="0" borderId="0" xfId="5" applyFont="1" applyAlignment="1">
      <alignment vertical="top" wrapText="1"/>
    </xf>
    <xf numFmtId="0" fontId="29" fillId="0" borderId="0" xfId="5" applyFont="1" applyAlignment="1">
      <alignment vertical="top"/>
    </xf>
    <xf numFmtId="0" fontId="7" fillId="0" borderId="22" xfId="5" applyBorder="1" applyAlignment="1">
      <alignment vertical="center"/>
    </xf>
    <xf numFmtId="0" fontId="7" fillId="0" borderId="23" xfId="5" applyFont="1" applyBorder="1" applyAlignment="1">
      <alignment vertical="center"/>
    </xf>
    <xf numFmtId="0" fontId="7" fillId="0" borderId="23" xfId="5" applyBorder="1" applyAlignment="1">
      <alignment vertical="center"/>
    </xf>
    <xf numFmtId="0" fontId="7" fillId="0" borderId="24" xfId="5" applyFont="1" applyBorder="1" applyAlignment="1">
      <alignment vertical="center"/>
    </xf>
    <xf numFmtId="0" fontId="30" fillId="0" borderId="0" xfId="5" applyFont="1" applyAlignment="1">
      <alignment vertical="center"/>
    </xf>
    <xf numFmtId="0" fontId="7" fillId="0" borderId="9" xfId="5" applyBorder="1"/>
    <xf numFmtId="0" fontId="7" fillId="0" borderId="10" xfId="5" applyBorder="1"/>
    <xf numFmtId="0" fontId="7" fillId="0" borderId="11" xfId="5" applyBorder="1"/>
    <xf numFmtId="3" fontId="4" fillId="0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5" applyNumberFormat="1" applyFont="1" applyFill="1" applyBorder="1" applyAlignment="1" applyProtection="1">
      <alignment horizontal="right" vertical="center"/>
      <protection locked="0"/>
    </xf>
    <xf numFmtId="3" fontId="4" fillId="5" borderId="2" xfId="5" applyNumberFormat="1" applyFont="1" applyFill="1" applyBorder="1" applyAlignment="1" applyProtection="1">
      <alignment horizontal="right" vertical="center"/>
      <protection locked="0"/>
    </xf>
    <xf numFmtId="3" fontId="7" fillId="5" borderId="2" xfId="5" applyNumberFormat="1" applyFont="1" applyFill="1" applyBorder="1" applyAlignment="1" applyProtection="1">
      <alignment horizontal="right" vertical="center"/>
      <protection locked="0"/>
    </xf>
    <xf numFmtId="3" fontId="7" fillId="4" borderId="2" xfId="5" applyNumberFormat="1" applyFont="1" applyFill="1" applyBorder="1" applyAlignment="1" applyProtection="1">
      <alignment horizontal="right" vertical="center"/>
      <protection locked="0"/>
    </xf>
    <xf numFmtId="0" fontId="4" fillId="2" borderId="2" xfId="5" applyFont="1" applyFill="1" applyBorder="1" applyProtection="1"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vertical="center"/>
      <protection locked="0"/>
    </xf>
    <xf numFmtId="0" fontId="4" fillId="0" borderId="26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4" borderId="0" xfId="5" applyFill="1" applyAlignment="1" applyProtection="1">
      <alignment horizontal="right" vertical="center" wrapText="1"/>
    </xf>
    <xf numFmtId="0" fontId="7" fillId="3" borderId="0" xfId="5" applyFill="1" applyProtection="1"/>
    <xf numFmtId="0" fontId="4" fillId="4" borderId="0" xfId="5" applyFont="1" applyFill="1" applyAlignment="1" applyProtection="1">
      <alignment horizontal="left" vertical="center" wrapText="1"/>
    </xf>
    <xf numFmtId="0" fontId="7" fillId="4" borderId="0" xfId="5" applyFill="1" applyAlignment="1" applyProtection="1">
      <alignment horizontal="right"/>
    </xf>
    <xf numFmtId="49" fontId="22" fillId="4" borderId="0" xfId="5" applyNumberFormat="1" applyFont="1" applyFill="1" applyAlignment="1" applyProtection="1">
      <alignment horizontal="center" vertical="center" wrapText="1"/>
    </xf>
    <xf numFmtId="0" fontId="7" fillId="4" borderId="0" xfId="5" applyFont="1" applyFill="1" applyAlignment="1" applyProtection="1">
      <alignment horizontal="right"/>
    </xf>
    <xf numFmtId="0" fontId="4" fillId="4" borderId="0" xfId="5" applyFont="1" applyFill="1" applyAlignment="1" applyProtection="1">
      <alignment horizontal="left"/>
    </xf>
    <xf numFmtId="0" fontId="7" fillId="4" borderId="0" xfId="5" applyFill="1" applyProtection="1"/>
    <xf numFmtId="0" fontId="7" fillId="3" borderId="0" xfId="5" applyFont="1" applyFill="1" applyProtection="1"/>
    <xf numFmtId="0" fontId="25" fillId="4" borderId="2" xfId="5" applyFont="1" applyFill="1" applyBorder="1" applyAlignment="1" applyProtection="1">
      <alignment horizontal="center" vertical="center" wrapText="1" shrinkToFit="1"/>
    </xf>
    <xf numFmtId="0" fontId="25" fillId="4" borderId="2" xfId="5" applyFont="1" applyFill="1" applyBorder="1" applyAlignment="1" applyProtection="1">
      <alignment horizontal="center" vertical="center" wrapText="1"/>
    </xf>
    <xf numFmtId="0" fontId="25" fillId="3" borderId="0" xfId="5" applyFont="1" applyFill="1" applyAlignment="1" applyProtection="1">
      <alignment horizontal="center" vertical="center" wrapText="1"/>
    </xf>
    <xf numFmtId="0" fontId="21" fillId="3" borderId="0" xfId="5" applyFont="1" applyFill="1" applyProtection="1"/>
    <xf numFmtId="0" fontId="24" fillId="2" borderId="2" xfId="5" applyFont="1" applyFill="1" applyBorder="1" applyAlignment="1" applyProtection="1">
      <alignment horizontal="left" vertical="center" wrapText="1"/>
    </xf>
    <xf numFmtId="3" fontId="7" fillId="2" borderId="2" xfId="5" applyNumberFormat="1" applyFill="1" applyBorder="1" applyAlignment="1" applyProtection="1">
      <alignment horizontal="right" vertical="center"/>
    </xf>
    <xf numFmtId="0" fontId="4" fillId="0" borderId="2" xfId="9" applyNumberFormat="1" applyFont="1" applyFill="1" applyBorder="1" applyAlignment="1" applyProtection="1">
      <alignment horizontal="left" vertical="top" wrapText="1"/>
    </xf>
    <xf numFmtId="3" fontId="4" fillId="4" borderId="2" xfId="5" applyNumberFormat="1" applyFont="1" applyFill="1" applyBorder="1" applyAlignment="1" applyProtection="1">
      <alignment horizontal="right" vertical="center"/>
    </xf>
    <xf numFmtId="0" fontId="7" fillId="0" borderId="2" xfId="9" applyNumberFormat="1" applyFont="1" applyFill="1" applyBorder="1" applyAlignment="1" applyProtection="1">
      <alignment horizontal="left" vertical="top" wrapText="1"/>
    </xf>
    <xf numFmtId="3" fontId="7" fillId="4" borderId="2" xfId="5" applyNumberFormat="1" applyFont="1" applyFill="1" applyBorder="1" applyAlignment="1" applyProtection="1">
      <alignment horizontal="right" vertical="center"/>
    </xf>
    <xf numFmtId="0" fontId="17" fillId="0" borderId="2" xfId="9" applyNumberFormat="1" applyFont="1" applyFill="1" applyBorder="1" applyAlignment="1" applyProtection="1">
      <alignment horizontal="left" vertical="top" wrapText="1"/>
    </xf>
    <xf numFmtId="0" fontId="16" fillId="0" borderId="2" xfId="9" applyNumberFormat="1" applyFont="1" applyFill="1" applyBorder="1" applyAlignment="1" applyProtection="1">
      <alignment horizontal="left" vertical="top" wrapText="1"/>
    </xf>
    <xf numFmtId="0" fontId="16" fillId="4" borderId="2" xfId="9" applyNumberFormat="1" applyFont="1" applyFill="1" applyBorder="1" applyAlignment="1" applyProtection="1">
      <alignment horizontal="left" vertical="top" wrapText="1"/>
    </xf>
    <xf numFmtId="0" fontId="4" fillId="2" borderId="2" xfId="5" applyFont="1" applyFill="1" applyBorder="1" applyAlignment="1" applyProtection="1">
      <alignment horizontal="left" vertical="top" wrapText="1"/>
    </xf>
    <xf numFmtId="0" fontId="4" fillId="2" borderId="2" xfId="5" applyFont="1" applyFill="1" applyBorder="1" applyProtection="1"/>
    <xf numFmtId="0" fontId="24" fillId="0" borderId="2" xfId="5" applyFont="1" applyFill="1" applyBorder="1" applyAlignment="1" applyProtection="1">
      <alignment horizontal="left" vertical="top" wrapText="1"/>
    </xf>
    <xf numFmtId="0" fontId="17" fillId="0" borderId="2" xfId="5" applyNumberFormat="1" applyFont="1" applyFill="1" applyBorder="1" applyAlignment="1" applyProtection="1">
      <alignment horizontal="left" vertical="top" wrapText="1" shrinkToFit="1"/>
    </xf>
    <xf numFmtId="0" fontId="24" fillId="0" borderId="2" xfId="9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Protection="1"/>
    <xf numFmtId="0" fontId="7" fillId="4" borderId="0" xfId="0" applyFont="1" applyFill="1" applyAlignment="1" applyProtection="1">
      <alignment horizontal="right" vertical="top" wrapText="1"/>
    </xf>
    <xf numFmtId="0" fontId="7" fillId="3" borderId="0" xfId="0" applyFont="1" applyFill="1" applyProtection="1"/>
    <xf numFmtId="0" fontId="4" fillId="4" borderId="0" xfId="0" applyFont="1" applyFill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center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left"/>
    </xf>
    <xf numFmtId="0" fontId="7" fillId="4" borderId="0" xfId="0" applyFont="1" applyFill="1" applyBorder="1" applyProtection="1"/>
    <xf numFmtId="0" fontId="21" fillId="3" borderId="0" xfId="0" applyFont="1" applyFill="1" applyProtection="1"/>
    <xf numFmtId="0" fontId="4" fillId="4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left" vertical="top" wrapText="1"/>
    </xf>
    <xf numFmtId="3" fontId="7" fillId="5" borderId="2" xfId="0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Protection="1"/>
    <xf numFmtId="3" fontId="4" fillId="0" borderId="2" xfId="0" applyNumberFormat="1" applyFont="1" applyFill="1" applyBorder="1" applyAlignment="1" applyProtection="1">
      <alignment horizontal="right" vertical="center"/>
    </xf>
    <xf numFmtId="0" fontId="9" fillId="4" borderId="2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9" fillId="4" borderId="2" xfId="5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7" fillId="4" borderId="0" xfId="5" applyFont="1" applyFill="1" applyAlignment="1" applyProtection="1">
      <alignment horizontal="right" vertical="top" wrapText="1"/>
    </xf>
    <xf numFmtId="0" fontId="4" fillId="4" borderId="0" xfId="5" applyFont="1" applyFill="1" applyBorder="1" applyAlignment="1" applyProtection="1">
      <alignment horizontal="center"/>
    </xf>
    <xf numFmtId="0" fontId="4" fillId="4" borderId="0" xfId="5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4" borderId="0" xfId="5" applyFont="1" applyFill="1" applyBorder="1" applyProtection="1"/>
    <xf numFmtId="0" fontId="7" fillId="0" borderId="0" xfId="0" applyFont="1" applyFill="1" applyProtection="1"/>
    <xf numFmtId="0" fontId="4" fillId="3" borderId="0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left" vertical="top" wrapText="1"/>
    </xf>
    <xf numFmtId="3" fontId="2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10" applyFont="1" applyFill="1" applyBorder="1" applyAlignment="1" applyProtection="1">
      <alignment vertical="center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vertical="top" wrapText="1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4" borderId="0" xfId="0" applyFill="1" applyAlignment="1" applyProtection="1">
      <alignment vertical="top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Protection="1"/>
    <xf numFmtId="0" fontId="14" fillId="4" borderId="14" xfId="0" applyFont="1" applyFill="1" applyBorder="1" applyAlignment="1" applyProtection="1">
      <alignment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left"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top" wrapText="1"/>
    </xf>
    <xf numFmtId="3" fontId="4" fillId="4" borderId="5" xfId="0" applyNumberFormat="1" applyFont="1" applyFill="1" applyBorder="1" applyAlignment="1" applyProtection="1">
      <alignment horizontal="right" vertical="center"/>
    </xf>
    <xf numFmtId="3" fontId="22" fillId="4" borderId="4" xfId="0" applyNumberFormat="1" applyFont="1" applyFill="1" applyBorder="1" applyAlignment="1" applyProtection="1">
      <alignment horizontal="right" vertical="center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 wrapText="1"/>
    </xf>
    <xf numFmtId="49" fontId="22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right"/>
    </xf>
    <xf numFmtId="0" fontId="25" fillId="4" borderId="2" xfId="0" applyFont="1" applyFill="1" applyBorder="1" applyAlignment="1" applyProtection="1">
      <alignment horizontal="center" vertical="center" wrapText="1" shrinkToFit="1"/>
    </xf>
    <xf numFmtId="0" fontId="25" fillId="3" borderId="0" xfId="0" applyFont="1" applyFill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left" vertical="center" wrapText="1"/>
    </xf>
    <xf numFmtId="3" fontId="0" fillId="2" borderId="2" xfId="0" applyNumberFormat="1" applyFill="1" applyBorder="1" applyAlignment="1" applyProtection="1">
      <alignment horizontal="right" vertical="center"/>
    </xf>
    <xf numFmtId="0" fontId="4" fillId="4" borderId="2" xfId="9" applyNumberFormat="1" applyFont="1" applyFill="1" applyBorder="1" applyAlignment="1" applyProtection="1">
      <alignment horizontal="left" vertical="center" wrapText="1"/>
    </xf>
    <xf numFmtId="0" fontId="7" fillId="4" borderId="2" xfId="9" applyNumberFormat="1" applyFont="1" applyFill="1" applyBorder="1" applyAlignment="1" applyProtection="1">
      <alignment horizontal="left" vertical="center" wrapText="1"/>
    </xf>
    <xf numFmtId="3" fontId="0" fillId="4" borderId="2" xfId="0" applyNumberFormat="1" applyFill="1" applyBorder="1" applyAlignment="1" applyProtection="1">
      <alignment horizontal="right" vertical="center"/>
    </xf>
    <xf numFmtId="0" fontId="17" fillId="4" borderId="2" xfId="9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Protection="1"/>
    <xf numFmtId="0" fontId="7" fillId="0" borderId="2" xfId="0" applyFont="1" applyBorder="1" applyAlignment="1" applyProtection="1">
      <alignment horizontal="left" vertical="center" wrapText="1"/>
    </xf>
    <xf numFmtId="0" fontId="16" fillId="4" borderId="2" xfId="9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4" fillId="4" borderId="2" xfId="0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left" vertical="center" wrapText="1"/>
    </xf>
    <xf numFmtId="0" fontId="17" fillId="4" borderId="2" xfId="0" applyNumberFormat="1" applyFont="1" applyFill="1" applyBorder="1" applyAlignment="1" applyProtection="1">
      <alignment horizontal="left" vertical="center" wrapText="1" shrinkToFit="1"/>
    </xf>
    <xf numFmtId="0" fontId="24" fillId="4" borderId="2" xfId="9" applyNumberFormat="1" applyFont="1" applyFill="1" applyBorder="1" applyAlignment="1" applyProtection="1">
      <alignment horizontal="left" vertical="center" wrapText="1"/>
    </xf>
    <xf numFmtId="0" fontId="7" fillId="4" borderId="0" xfId="5" applyFont="1" applyFill="1" applyProtection="1"/>
    <xf numFmtId="0" fontId="7" fillId="4" borderId="0" xfId="5" applyFont="1" applyFill="1" applyBorder="1" applyProtection="1"/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right" vertical="top" wrapText="1"/>
    </xf>
    <xf numFmtId="0" fontId="11" fillId="4" borderId="0" xfId="5" applyFont="1" applyFill="1" applyAlignment="1" applyProtection="1">
      <alignment vertical="center" wrapText="1"/>
    </xf>
    <xf numFmtId="0" fontId="3" fillId="4" borderId="0" xfId="5" applyFont="1" applyFill="1" applyProtection="1"/>
    <xf numFmtId="0" fontId="3" fillId="4" borderId="0" xfId="5" applyFont="1" applyFill="1" applyAlignment="1" applyProtection="1">
      <alignment horizontal="center" vertical="center" wrapText="1"/>
    </xf>
    <xf numFmtId="0" fontId="3" fillId="3" borderId="0" xfId="5" applyFont="1" applyFill="1" applyProtection="1"/>
    <xf numFmtId="0" fontId="4" fillId="4" borderId="2" xfId="5" applyFont="1" applyFill="1" applyBorder="1" applyAlignment="1" applyProtection="1">
      <alignment horizontal="center" vertical="center" wrapText="1"/>
    </xf>
    <xf numFmtId="0" fontId="7" fillId="3" borderId="0" xfId="5" applyFont="1" applyFill="1" applyAlignment="1" applyProtection="1">
      <alignment horizontal="center" vertical="center"/>
    </xf>
    <xf numFmtId="0" fontId="13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left" vertical="top" wrapText="1"/>
    </xf>
    <xf numFmtId="0" fontId="4" fillId="4" borderId="2" xfId="5" applyFont="1" applyFill="1" applyBorder="1" applyAlignment="1" applyProtection="1">
      <alignment horizontal="left" vertical="top" wrapText="1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ill="1" applyBorder="1" applyProtection="1"/>
    <xf numFmtId="3" fontId="7" fillId="4" borderId="0" xfId="5" applyNumberFormat="1" applyFont="1" applyFill="1" applyBorder="1" applyAlignment="1" applyProtection="1">
      <alignment horizontal="right" vertical="center"/>
    </xf>
    <xf numFmtId="3" fontId="4" fillId="4" borderId="0" xfId="5" applyNumberFormat="1" applyFont="1" applyFill="1" applyBorder="1" applyAlignment="1" applyProtection="1">
      <alignment horizontal="right" vertical="center"/>
    </xf>
    <xf numFmtId="0" fontId="7" fillId="4" borderId="0" xfId="5" applyFont="1" applyFill="1" applyBorder="1" applyAlignment="1" applyProtection="1">
      <alignment horizontal="left" vertical="top" wrapText="1"/>
    </xf>
    <xf numFmtId="0" fontId="3" fillId="4" borderId="0" xfId="5" applyFont="1" applyFill="1" applyBorder="1" applyAlignment="1" applyProtection="1">
      <alignment horizontal="left" vertical="top" wrapText="1"/>
    </xf>
    <xf numFmtId="0" fontId="7" fillId="3" borderId="0" xfId="5" applyFont="1" applyFill="1" applyBorder="1" applyProtection="1"/>
    <xf numFmtId="0" fontId="7" fillId="3" borderId="0" xfId="5" applyFont="1" applyFill="1" applyBorder="1" applyAlignment="1" applyProtection="1">
      <alignment horizontal="left" vertical="top" wrapText="1"/>
    </xf>
    <xf numFmtId="0" fontId="7" fillId="3" borderId="0" xfId="5" applyFill="1" applyBorder="1" applyProtection="1"/>
    <xf numFmtId="0" fontId="3" fillId="3" borderId="0" xfId="5" applyFont="1" applyFill="1" applyBorder="1" applyAlignment="1" applyProtection="1">
      <alignment horizontal="left" vertical="top" wrapText="1"/>
    </xf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15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23" fillId="4" borderId="0" xfId="0" applyFont="1" applyFill="1" applyAlignment="1" applyProtection="1">
      <alignment vertical="top" wrapText="1"/>
    </xf>
    <xf numFmtId="0" fontId="14" fillId="4" borderId="0" xfId="0" applyFont="1" applyFill="1" applyBorder="1" applyAlignment="1" applyProtection="1">
      <alignment vertical="center" wrapText="1"/>
    </xf>
    <xf numFmtId="3" fontId="22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3" fillId="4" borderId="5" xfId="0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9" fillId="4" borderId="2" xfId="5" applyFont="1" applyFill="1" applyBorder="1" applyAlignment="1" applyProtection="1">
      <alignment horizontal="left" vertical="top" wrapText="1"/>
      <protection locked="0"/>
    </xf>
    <xf numFmtId="0" fontId="9" fillId="0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7" fillId="0" borderId="32" xfId="5" applyFont="1" applyBorder="1" applyAlignment="1" applyProtection="1">
      <alignment vertical="center"/>
    </xf>
    <xf numFmtId="0" fontId="7" fillId="0" borderId="33" xfId="5" applyBorder="1" applyAlignment="1" applyProtection="1">
      <alignment horizontal="left" vertical="center"/>
    </xf>
    <xf numFmtId="0" fontId="7" fillId="0" borderId="34" xfId="5" applyBorder="1" applyAlignment="1" applyProtection="1">
      <alignment horizontal="left" vertical="center"/>
    </xf>
    <xf numFmtId="0" fontId="7" fillId="0" borderId="35" xfId="5" applyBorder="1" applyAlignment="1" applyProtection="1">
      <alignment horizontal="left" vertical="center"/>
    </xf>
    <xf numFmtId="0" fontId="4" fillId="0" borderId="30" xfId="5" applyFont="1" applyBorder="1" applyAlignment="1" applyProtection="1">
      <alignment horizontal="left" vertical="center"/>
    </xf>
    <xf numFmtId="0" fontId="4" fillId="0" borderId="31" xfId="5" applyFont="1" applyBorder="1" applyAlignment="1" applyProtection="1">
      <alignment horizontal="left" vertical="center"/>
    </xf>
    <xf numFmtId="0" fontId="4" fillId="0" borderId="30" xfId="5" applyFont="1" applyBorder="1" applyAlignment="1" applyProtection="1">
      <alignment vertical="center"/>
    </xf>
    <xf numFmtId="0" fontId="4" fillId="0" borderId="31" xfId="5" applyFont="1" applyBorder="1" applyAlignment="1" applyProtection="1">
      <alignment vertical="center"/>
    </xf>
    <xf numFmtId="3" fontId="1" fillId="5" borderId="2" xfId="5" applyNumberFormat="1" applyFont="1" applyFill="1" applyBorder="1" applyAlignment="1" applyProtection="1">
      <alignment horizontal="right" vertical="center"/>
      <protection locked="0"/>
    </xf>
    <xf numFmtId="3" fontId="1" fillId="5" borderId="2" xfId="0" applyNumberFormat="1" applyFont="1" applyFill="1" applyBorder="1" applyAlignment="1" applyProtection="1">
      <alignment horizontal="right" vertical="center"/>
      <protection locked="0"/>
    </xf>
    <xf numFmtId="0" fontId="20" fillId="0" borderId="12" xfId="5" applyFont="1" applyBorder="1" applyAlignment="1">
      <alignment horizontal="center" vertical="top"/>
    </xf>
    <xf numFmtId="0" fontId="20" fillId="0" borderId="13" xfId="5" applyFont="1" applyBorder="1" applyAlignment="1">
      <alignment horizontal="center" vertical="top"/>
    </xf>
    <xf numFmtId="0" fontId="20" fillId="0" borderId="16" xfId="5" applyFont="1" applyBorder="1" applyAlignment="1">
      <alignment horizontal="center" vertical="top"/>
    </xf>
    <xf numFmtId="0" fontId="20" fillId="0" borderId="0" xfId="5" applyFont="1" applyAlignment="1">
      <alignment horizontal="center" vertical="top"/>
    </xf>
    <xf numFmtId="0" fontId="35" fillId="0" borderId="0" xfId="3" applyAlignment="1">
      <alignment horizontal="left" vertical="center"/>
    </xf>
    <xf numFmtId="0" fontId="28" fillId="0" borderId="7" xfId="5" applyFont="1" applyBorder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5" fillId="0" borderId="0" xfId="5" applyFont="1" applyAlignment="1">
      <alignment horizontal="left" vertical="center"/>
    </xf>
    <xf numFmtId="49" fontId="4" fillId="0" borderId="27" xfId="5" applyNumberFormat="1" applyFont="1" applyBorder="1" applyAlignment="1" applyProtection="1">
      <alignment horizontal="left" vertical="center"/>
      <protection locked="0"/>
    </xf>
    <xf numFmtId="49" fontId="4" fillId="0" borderId="28" xfId="5" applyNumberFormat="1" applyFont="1" applyBorder="1" applyAlignment="1" applyProtection="1">
      <alignment horizontal="left" vertical="center"/>
      <protection locked="0"/>
    </xf>
    <xf numFmtId="49" fontId="4" fillId="0" borderId="29" xfId="5" applyNumberFormat="1" applyFont="1" applyBorder="1" applyAlignment="1" applyProtection="1">
      <alignment horizontal="left" vertical="center"/>
      <protection locked="0"/>
    </xf>
    <xf numFmtId="0" fontId="4" fillId="0" borderId="0" xfId="5" applyFont="1" applyAlignment="1">
      <alignment horizontal="left" vertical="center" indent="1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30" xfId="5" applyFont="1" applyBorder="1" applyAlignment="1" applyProtection="1">
      <alignment horizontal="left" vertical="center"/>
      <protection locked="0"/>
    </xf>
    <xf numFmtId="0" fontId="4" fillId="0" borderId="31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0" borderId="0" xfId="5" applyAlignment="1">
      <alignment horizontal="left" vertical="center"/>
    </xf>
    <xf numFmtId="0" fontId="35" fillId="0" borderId="0" xfId="3" applyBorder="1" applyAlignment="1">
      <alignment horizontal="left" vertical="center" indent="2"/>
    </xf>
    <xf numFmtId="0" fontId="35" fillId="0" borderId="8" xfId="3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8" xfId="1" applyBorder="1" applyAlignment="1" applyProtection="1">
      <alignment horizontal="left" vertical="center"/>
      <protection locked="0"/>
    </xf>
    <xf numFmtId="0" fontId="3" fillId="4" borderId="10" xfId="5" applyFont="1" applyFill="1" applyBorder="1" applyAlignment="1" applyProtection="1">
      <alignment horizontal="center"/>
    </xf>
    <xf numFmtId="49" fontId="4" fillId="4" borderId="0" xfId="5" applyNumberFormat="1" applyFont="1" applyFill="1" applyAlignment="1" applyProtection="1">
      <alignment horizontal="left" vertical="center" wrapText="1"/>
    </xf>
    <xf numFmtId="0" fontId="7" fillId="4" borderId="0" xfId="5" applyFont="1" applyFill="1" applyAlignment="1" applyProtection="1">
      <alignment horizontal="center" vertical="center" wrapText="1"/>
    </xf>
    <xf numFmtId="0" fontId="10" fillId="4" borderId="0" xfId="5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left" vertical="top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11" fillId="4" borderId="0" xfId="5" applyFont="1" applyFill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/>
    </xf>
    <xf numFmtId="0" fontId="4" fillId="4" borderId="0" xfId="5" applyFont="1" applyFill="1" applyAlignment="1" applyProtection="1">
      <alignment horizontal="left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4" fillId="4" borderId="2" xfId="5" applyFont="1" applyFill="1" applyBorder="1" applyAlignment="1" applyProtection="1">
      <alignment horizontal="center" vertical="center" wrapText="1"/>
    </xf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 vertical="top" wrapText="1"/>
    </xf>
    <xf numFmtId="0" fontId="4" fillId="4" borderId="17" xfId="5" applyFont="1" applyFill="1" applyBorder="1" applyAlignment="1" applyProtection="1">
      <alignment horizontal="center" vertical="center" wrapText="1"/>
    </xf>
    <xf numFmtId="0" fontId="4" fillId="4" borderId="18" xfId="5" applyFont="1" applyFill="1" applyBorder="1" applyAlignment="1" applyProtection="1">
      <alignment horizontal="center" vertical="center" wrapText="1"/>
    </xf>
    <xf numFmtId="0" fontId="4" fillId="4" borderId="19" xfId="5" applyFont="1" applyFill="1" applyBorder="1" applyAlignment="1" applyProtection="1">
      <alignment horizontal="center" vertical="center" wrapText="1"/>
    </xf>
    <xf numFmtId="0" fontId="3" fillId="4" borderId="10" xfId="5" applyFont="1" applyFill="1" applyBorder="1" applyAlignment="1" applyProtection="1">
      <alignment horizontal="center" vertical="center" wrapText="1"/>
    </xf>
    <xf numFmtId="0" fontId="7" fillId="3" borderId="12" xfId="5" applyFont="1" applyFill="1" applyBorder="1" applyAlignment="1" applyProtection="1">
      <alignment horizontal="center" vertical="center" wrapText="1"/>
    </xf>
    <xf numFmtId="0" fontId="7" fillId="3" borderId="13" xfId="5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0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</cellXfs>
  <cellStyles count="13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2" xfId="5"/>
    <cellStyle name="Normal 3" xfId="6"/>
    <cellStyle name="Normal 4" xfId="7"/>
    <cellStyle name="Normal 5" xfId="8"/>
    <cellStyle name="Normal_BS" xfId="9"/>
    <cellStyle name="Normal_TFI-FIN" xfId="10"/>
    <cellStyle name="Style 1" xfId="11"/>
    <cellStyle name="Sty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lezizlez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workbookViewId="0">
      <selection activeCell="C23" sqref="C23"/>
    </sheetView>
  </sheetViews>
  <sheetFormatPr defaultColWidth="9.28515625" defaultRowHeight="12.75" x14ac:dyDescent="0.2"/>
  <cols>
    <col min="1" max="1" width="9.28515625" style="13"/>
    <col min="2" max="2" width="17.7109375" style="13" customWidth="1"/>
    <col min="3" max="3" width="16.42578125" style="13" customWidth="1"/>
    <col min="4" max="9" width="9.28515625" style="13"/>
    <col min="10" max="17" width="9.28515625" style="18"/>
    <col min="18" max="249" width="9.28515625" style="13"/>
    <col min="250" max="250" width="12.42578125" style="13" customWidth="1"/>
    <col min="251" max="251" width="23.42578125" style="13" customWidth="1"/>
    <col min="252" max="252" width="21.28515625" style="13" customWidth="1"/>
    <col min="253" max="253" width="22.28515625" style="13" customWidth="1"/>
    <col min="254" max="16384" width="9.28515625" style="13"/>
  </cols>
  <sheetData>
    <row r="1" spans="1:250" ht="19.5" customHeight="1" thickTop="1" x14ac:dyDescent="0.2">
      <c r="A1" s="222"/>
      <c r="B1" s="223"/>
      <c r="C1" s="223"/>
      <c r="D1" s="223"/>
      <c r="E1" s="223"/>
      <c r="F1" s="223"/>
      <c r="G1" s="223"/>
      <c r="H1" s="224"/>
      <c r="I1" s="225"/>
      <c r="J1" s="225"/>
      <c r="K1" s="225"/>
      <c r="L1" s="225"/>
      <c r="M1" s="225"/>
      <c r="N1" s="225"/>
      <c r="O1" s="225"/>
      <c r="P1" s="225"/>
      <c r="Q1" s="225"/>
      <c r="R1" s="225"/>
      <c r="IP1" s="14"/>
    </row>
    <row r="2" spans="1:250" ht="19.5" customHeight="1" x14ac:dyDescent="0.2">
      <c r="A2" s="15"/>
      <c r="B2" s="16"/>
      <c r="C2" s="16"/>
      <c r="D2" s="16"/>
      <c r="E2" s="16"/>
      <c r="F2" s="16"/>
      <c r="G2" s="16"/>
      <c r="H2" s="17"/>
      <c r="T2" s="14"/>
      <c r="U2" s="14"/>
      <c r="V2" s="14"/>
      <c r="W2" s="14"/>
      <c r="X2" s="14"/>
      <c r="Y2" s="14"/>
      <c r="IP2" s="14"/>
    </row>
    <row r="3" spans="1:250" ht="19.5" customHeight="1" x14ac:dyDescent="0.2">
      <c r="A3" s="15"/>
      <c r="B3" s="16"/>
      <c r="C3" s="16"/>
      <c r="D3" s="16"/>
      <c r="E3" s="16"/>
      <c r="F3" s="16"/>
      <c r="G3" s="16"/>
      <c r="H3" s="17"/>
      <c r="T3" s="14" t="s">
        <v>236</v>
      </c>
      <c r="U3" s="14" t="s">
        <v>237</v>
      </c>
      <c r="V3" s="14" t="s">
        <v>238</v>
      </c>
      <c r="W3" s="14"/>
      <c r="X3" s="14"/>
      <c r="Y3" s="14"/>
      <c r="IP3" s="14"/>
    </row>
    <row r="4" spans="1:250" s="18" customFormat="1" ht="17.25" customHeight="1" x14ac:dyDescent="0.2">
      <c r="A4" s="19"/>
      <c r="B4" s="20"/>
      <c r="C4" s="20"/>
      <c r="D4" s="20"/>
      <c r="E4" s="20"/>
      <c r="F4" s="20"/>
      <c r="G4" s="20"/>
      <c r="H4" s="21"/>
      <c r="T4" s="22" t="s">
        <v>210</v>
      </c>
      <c r="U4" s="22">
        <v>2011</v>
      </c>
      <c r="V4" s="22" t="s">
        <v>239</v>
      </c>
      <c r="W4" s="22"/>
      <c r="X4" s="22"/>
      <c r="Y4" s="22"/>
      <c r="IP4" s="22"/>
    </row>
    <row r="5" spans="1:250" s="18" customFormat="1" ht="17.25" customHeight="1" x14ac:dyDescent="0.2">
      <c r="A5" s="19"/>
      <c r="B5" s="20"/>
      <c r="C5" s="20"/>
      <c r="D5" s="20"/>
      <c r="E5" s="20"/>
      <c r="F5" s="20"/>
      <c r="G5" s="20"/>
      <c r="H5" s="21"/>
      <c r="T5" s="22" t="s">
        <v>211</v>
      </c>
      <c r="U5" s="22">
        <v>2012</v>
      </c>
      <c r="V5" s="22" t="s">
        <v>240</v>
      </c>
      <c r="W5" s="22"/>
      <c r="X5" s="22"/>
      <c r="Y5" s="22"/>
      <c r="IP5" s="22"/>
    </row>
    <row r="6" spans="1:250" s="18" customFormat="1" ht="17.25" customHeight="1" x14ac:dyDescent="0.2">
      <c r="A6" s="19"/>
      <c r="B6" s="20"/>
      <c r="C6" s="20"/>
      <c r="D6" s="20"/>
      <c r="E6" s="20"/>
      <c r="F6" s="20"/>
      <c r="G6" s="20"/>
      <c r="H6" s="21"/>
      <c r="J6" s="226"/>
      <c r="K6" s="226"/>
      <c r="L6" s="226"/>
      <c r="M6" s="226"/>
      <c r="N6" s="226"/>
      <c r="O6" s="226"/>
      <c r="P6" s="226"/>
      <c r="Q6" s="226"/>
      <c r="T6" s="22"/>
      <c r="U6" s="22">
        <v>2013</v>
      </c>
      <c r="V6" s="22" t="s">
        <v>241</v>
      </c>
      <c r="W6" s="22"/>
      <c r="X6" s="22"/>
      <c r="Y6" s="22"/>
      <c r="IP6" s="22"/>
    </row>
    <row r="7" spans="1:250" s="18" customFormat="1" ht="17.25" customHeight="1" x14ac:dyDescent="0.2">
      <c r="A7" s="19"/>
      <c r="B7" s="20"/>
      <c r="C7" s="20"/>
      <c r="D7" s="20"/>
      <c r="E7" s="20"/>
      <c r="F7" s="20"/>
      <c r="G7" s="20"/>
      <c r="H7" s="21"/>
      <c r="J7" s="226"/>
      <c r="K7" s="226"/>
      <c r="L7" s="226"/>
      <c r="M7" s="226"/>
      <c r="N7" s="226"/>
      <c r="O7" s="226"/>
      <c r="P7" s="226"/>
      <c r="Q7" s="226"/>
      <c r="T7" s="22"/>
      <c r="U7" s="22">
        <v>2014</v>
      </c>
      <c r="V7" s="22" t="s">
        <v>242</v>
      </c>
      <c r="W7" s="22"/>
      <c r="X7" s="22"/>
      <c r="Y7" s="22"/>
      <c r="IM7" s="23"/>
      <c r="IN7" s="23"/>
      <c r="IO7" s="23"/>
      <c r="IP7" s="22"/>
    </row>
    <row r="8" spans="1:250" ht="19.5" customHeight="1" x14ac:dyDescent="0.2">
      <c r="A8" s="19"/>
      <c r="B8" s="20"/>
      <c r="C8" s="20"/>
      <c r="D8" s="20"/>
      <c r="E8" s="20"/>
      <c r="F8" s="20"/>
      <c r="G8" s="20"/>
      <c r="H8" s="21"/>
      <c r="I8" s="18"/>
      <c r="J8" s="226"/>
      <c r="K8" s="226"/>
      <c r="L8" s="226"/>
      <c r="M8" s="226"/>
      <c r="N8" s="226"/>
      <c r="O8" s="226"/>
      <c r="P8" s="226"/>
      <c r="Q8" s="24"/>
      <c r="R8" s="18"/>
      <c r="U8" s="14">
        <v>2015</v>
      </c>
      <c r="V8" s="14"/>
      <c r="W8" s="14"/>
      <c r="X8" s="14"/>
      <c r="Y8" s="14"/>
      <c r="IM8" s="25"/>
      <c r="IN8" s="25"/>
      <c r="IO8" s="25"/>
      <c r="IP8" s="14"/>
    </row>
    <row r="9" spans="1:250" ht="19.5" customHeight="1" x14ac:dyDescent="0.2">
      <c r="A9" s="227" t="s">
        <v>243</v>
      </c>
      <c r="B9" s="228"/>
      <c r="C9" s="228"/>
      <c r="D9" s="228"/>
      <c r="E9" s="228"/>
      <c r="F9" s="228"/>
      <c r="G9" s="228"/>
      <c r="H9" s="229"/>
      <c r="I9" s="26"/>
      <c r="J9" s="226"/>
      <c r="K9" s="226"/>
      <c r="L9" s="226"/>
      <c r="M9" s="226"/>
      <c r="N9" s="226"/>
      <c r="O9" s="226"/>
      <c r="P9" s="226"/>
      <c r="Q9" s="226"/>
      <c r="R9" s="27"/>
      <c r="U9" s="14">
        <v>2016</v>
      </c>
      <c r="V9" s="14"/>
      <c r="W9" s="14"/>
      <c r="X9" s="14"/>
      <c r="Y9" s="14"/>
      <c r="IM9" s="25"/>
      <c r="IN9" s="25"/>
      <c r="IO9" s="25"/>
      <c r="IP9" s="14"/>
    </row>
    <row r="10" spans="1:250" ht="19.5" customHeight="1" x14ac:dyDescent="0.2">
      <c r="A10" s="227"/>
      <c r="B10" s="228"/>
      <c r="C10" s="228"/>
      <c r="D10" s="228"/>
      <c r="E10" s="228"/>
      <c r="F10" s="228"/>
      <c r="G10" s="228"/>
      <c r="H10" s="229"/>
      <c r="J10" s="226"/>
      <c r="K10" s="226"/>
      <c r="L10" s="226"/>
      <c r="M10" s="226"/>
      <c r="N10" s="226"/>
      <c r="O10" s="226"/>
      <c r="P10" s="226"/>
      <c r="Q10" s="226"/>
      <c r="U10" s="14">
        <v>2017</v>
      </c>
      <c r="V10" s="14"/>
      <c r="W10" s="22"/>
      <c r="X10" s="14"/>
      <c r="Y10" s="14"/>
      <c r="IM10" s="25"/>
      <c r="IN10" s="25"/>
      <c r="IO10" s="25"/>
      <c r="IP10" s="14"/>
    </row>
    <row r="11" spans="1:250" ht="19.5" customHeight="1" x14ac:dyDescent="0.2">
      <c r="A11" s="15"/>
      <c r="B11" s="16"/>
      <c r="C11" s="16"/>
      <c r="D11" s="16"/>
      <c r="E11" s="16"/>
      <c r="F11" s="16"/>
      <c r="G11" s="16"/>
      <c r="H11" s="17"/>
      <c r="J11" s="226"/>
      <c r="K11" s="226"/>
      <c r="L11" s="226"/>
      <c r="M11" s="226"/>
      <c r="N11" s="226"/>
      <c r="O11" s="226"/>
      <c r="P11" s="226"/>
      <c r="Q11" s="226"/>
      <c r="U11" s="14">
        <v>2018</v>
      </c>
      <c r="V11" s="14"/>
      <c r="W11" s="22"/>
      <c r="X11" s="14"/>
      <c r="Y11" s="14"/>
      <c r="IM11" s="25"/>
      <c r="IN11" s="25"/>
      <c r="IO11" s="25"/>
      <c r="IP11" s="14"/>
    </row>
    <row r="12" spans="1:250" ht="19.5" customHeight="1" x14ac:dyDescent="0.2">
      <c r="A12" s="15"/>
      <c r="B12" s="16"/>
      <c r="C12" s="16"/>
      <c r="D12" s="16"/>
      <c r="E12" s="16"/>
      <c r="F12" s="16"/>
      <c r="G12" s="16"/>
      <c r="H12" s="17"/>
      <c r="J12" s="226"/>
      <c r="K12" s="226"/>
      <c r="L12" s="226"/>
      <c r="M12" s="226"/>
      <c r="N12" s="226"/>
      <c r="O12" s="226"/>
      <c r="P12" s="226"/>
      <c r="Q12" s="226"/>
      <c r="U12" s="14">
        <v>2019</v>
      </c>
      <c r="V12" s="14"/>
      <c r="W12" s="22"/>
      <c r="X12" s="14"/>
      <c r="Y12" s="14"/>
      <c r="IM12" s="25"/>
      <c r="IN12" s="25"/>
      <c r="IO12" s="25"/>
      <c r="IP12" s="14"/>
    </row>
    <row r="13" spans="1:250" ht="19.5" customHeight="1" x14ac:dyDescent="0.2">
      <c r="A13" s="15"/>
      <c r="B13" s="16"/>
      <c r="C13" s="16"/>
      <c r="D13" s="16"/>
      <c r="E13" s="16"/>
      <c r="F13" s="16"/>
      <c r="G13" s="16"/>
      <c r="H13" s="17"/>
      <c r="J13" s="226"/>
      <c r="K13" s="226"/>
      <c r="L13" s="226"/>
      <c r="M13" s="226"/>
      <c r="N13" s="226"/>
      <c r="O13" s="226"/>
      <c r="P13" s="226"/>
      <c r="Q13" s="226"/>
      <c r="U13" s="14">
        <v>2020</v>
      </c>
      <c r="V13" s="22"/>
      <c r="W13" s="22"/>
      <c r="X13" s="14"/>
      <c r="Y13" s="14"/>
      <c r="IM13" s="25"/>
      <c r="IN13" s="25"/>
      <c r="IO13" s="25"/>
      <c r="IP13" s="14"/>
    </row>
    <row r="14" spans="1:250" ht="19.5" customHeight="1" x14ac:dyDescent="0.2">
      <c r="A14" s="15"/>
      <c r="B14" s="16"/>
      <c r="C14" s="16"/>
      <c r="D14" s="16"/>
      <c r="E14" s="16"/>
      <c r="F14" s="16"/>
      <c r="G14" s="16"/>
      <c r="H14" s="17"/>
      <c r="J14" s="226"/>
      <c r="K14" s="226"/>
      <c r="L14" s="226"/>
      <c r="M14" s="226"/>
      <c r="N14" s="226"/>
      <c r="O14" s="226"/>
      <c r="P14" s="226"/>
      <c r="Q14" s="226"/>
      <c r="U14" s="14">
        <v>2021</v>
      </c>
      <c r="V14" s="22"/>
      <c r="W14" s="22"/>
      <c r="X14" s="14"/>
      <c r="Y14" s="14"/>
      <c r="IM14" s="25"/>
      <c r="IN14" s="25"/>
      <c r="IO14" s="25"/>
      <c r="IP14" s="14"/>
    </row>
    <row r="15" spans="1:250" s="18" customFormat="1" ht="19.5" customHeight="1" x14ac:dyDescent="0.2">
      <c r="A15" s="19"/>
      <c r="B15" s="20"/>
      <c r="C15" s="20"/>
      <c r="D15" s="20"/>
      <c r="E15" s="20"/>
      <c r="F15" s="20"/>
      <c r="G15" s="20"/>
      <c r="H15" s="21"/>
      <c r="J15" s="226"/>
      <c r="K15" s="226"/>
      <c r="L15" s="226"/>
      <c r="M15" s="226"/>
      <c r="N15" s="226"/>
      <c r="O15" s="226"/>
      <c r="P15" s="226"/>
      <c r="Q15" s="226"/>
      <c r="U15" s="14">
        <v>2026</v>
      </c>
      <c r="V15" s="22"/>
      <c r="W15" s="14"/>
      <c r="X15" s="22"/>
      <c r="Y15" s="22"/>
      <c r="IM15" s="23"/>
      <c r="IN15" s="23"/>
      <c r="IO15" s="23"/>
      <c r="IP15" s="22"/>
    </row>
    <row r="16" spans="1:250" s="18" customFormat="1" ht="19.5" customHeight="1" x14ac:dyDescent="0.2">
      <c r="A16" s="19"/>
      <c r="B16" s="20"/>
      <c r="C16" s="20"/>
      <c r="D16" s="20"/>
      <c r="E16" s="20"/>
      <c r="F16" s="20"/>
      <c r="G16" s="20"/>
      <c r="H16" s="21"/>
      <c r="I16" s="13"/>
      <c r="J16" s="226"/>
      <c r="K16" s="226"/>
      <c r="L16" s="226"/>
      <c r="M16" s="226"/>
      <c r="N16" s="226"/>
      <c r="O16" s="226"/>
      <c r="P16" s="226"/>
      <c r="Q16" s="226"/>
      <c r="U16" s="14">
        <v>2027</v>
      </c>
      <c r="V16" s="14"/>
      <c r="W16" s="14"/>
      <c r="X16" s="22"/>
      <c r="Y16" s="22"/>
      <c r="IM16" s="23"/>
      <c r="IN16" s="23"/>
      <c r="IO16" s="23"/>
      <c r="IP16" s="22"/>
    </row>
    <row r="17" spans="1:250" s="18" customFormat="1" ht="19.5" customHeight="1" thickBot="1" x14ac:dyDescent="0.25">
      <c r="A17" s="19"/>
      <c r="B17" s="20"/>
      <c r="C17" s="20"/>
      <c r="D17" s="20"/>
      <c r="E17" s="20"/>
      <c r="F17" s="20"/>
      <c r="G17" s="20"/>
      <c r="H17" s="21"/>
      <c r="I17" s="13"/>
      <c r="J17" s="230"/>
      <c r="K17" s="230"/>
      <c r="L17" s="230"/>
      <c r="M17" s="230"/>
      <c r="N17" s="230"/>
      <c r="O17" s="230"/>
      <c r="P17" s="230"/>
      <c r="Q17" s="230"/>
      <c r="U17" s="14">
        <v>2028</v>
      </c>
      <c r="V17" s="14"/>
      <c r="W17" s="14"/>
      <c r="X17" s="22"/>
      <c r="Y17" s="22"/>
      <c r="IM17" s="23"/>
      <c r="IN17" s="23"/>
      <c r="IO17" s="23"/>
      <c r="IP17" s="22"/>
    </row>
    <row r="18" spans="1:250" s="18" customFormat="1" ht="19.5" customHeight="1" thickTop="1" x14ac:dyDescent="0.2">
      <c r="A18" s="19"/>
      <c r="B18" s="28" t="s">
        <v>244</v>
      </c>
      <c r="C18" s="231" t="s">
        <v>378</v>
      </c>
      <c r="D18" s="232"/>
      <c r="E18" s="232"/>
      <c r="F18" s="232"/>
      <c r="G18" s="233"/>
      <c r="H18" s="21"/>
      <c r="I18" s="13"/>
      <c r="J18" s="234"/>
      <c r="K18" s="234"/>
      <c r="L18" s="234"/>
      <c r="M18" s="234"/>
      <c r="N18" s="234"/>
      <c r="O18" s="234"/>
      <c r="P18" s="234"/>
      <c r="Q18" s="234"/>
      <c r="U18" s="14">
        <v>2029</v>
      </c>
      <c r="V18" s="14"/>
      <c r="W18" s="14"/>
      <c r="X18" s="22"/>
      <c r="Y18" s="22"/>
      <c r="IM18" s="23"/>
      <c r="IN18" s="23"/>
      <c r="IO18" s="23"/>
      <c r="IP18" s="22"/>
    </row>
    <row r="19" spans="1:250" s="18" customFormat="1" ht="19.5" customHeight="1" x14ac:dyDescent="0.2">
      <c r="A19" s="15"/>
      <c r="B19" s="29" t="s">
        <v>245</v>
      </c>
      <c r="C19" s="235">
        <v>4074009</v>
      </c>
      <c r="D19" s="236"/>
      <c r="E19" s="236"/>
      <c r="F19" s="236"/>
      <c r="G19" s="237"/>
      <c r="H19" s="17"/>
      <c r="I19" s="13"/>
      <c r="J19" s="238"/>
      <c r="K19" s="238"/>
      <c r="L19" s="238"/>
      <c r="M19" s="238"/>
      <c r="N19" s="238"/>
      <c r="O19" s="238"/>
      <c r="P19" s="238"/>
      <c r="Q19" s="238"/>
      <c r="R19" s="13"/>
      <c r="U19" s="14">
        <v>2030</v>
      </c>
      <c r="V19" s="14"/>
      <c r="W19" s="14"/>
      <c r="X19" s="22"/>
      <c r="Y19" s="22"/>
      <c r="IM19" s="23"/>
      <c r="IN19" s="23"/>
      <c r="IO19" s="23"/>
      <c r="IP19" s="22"/>
    </row>
    <row r="20" spans="1:250" s="18" customFormat="1" ht="19.5" customHeight="1" x14ac:dyDescent="0.2">
      <c r="A20" s="15"/>
      <c r="B20" s="29" t="s">
        <v>246</v>
      </c>
      <c r="C20" s="42" t="s">
        <v>211</v>
      </c>
      <c r="D20" s="216"/>
      <c r="E20" s="216"/>
      <c r="F20" s="216"/>
      <c r="G20" s="217"/>
      <c r="H20" s="17"/>
      <c r="I20" s="13"/>
      <c r="J20" s="45"/>
      <c r="K20" s="45"/>
      <c r="L20" s="45"/>
      <c r="M20" s="45"/>
      <c r="N20" s="45"/>
      <c r="O20" s="45"/>
      <c r="P20" s="45"/>
      <c r="Q20" s="45"/>
      <c r="R20" s="13"/>
      <c r="U20" s="14"/>
      <c r="V20" s="14"/>
      <c r="W20" s="14"/>
      <c r="X20" s="22"/>
      <c r="Y20" s="22"/>
      <c r="IM20" s="23"/>
      <c r="IN20" s="23"/>
      <c r="IO20" s="23"/>
      <c r="IP20" s="22"/>
    </row>
    <row r="21" spans="1:250" s="18" customFormat="1" ht="19.5" customHeight="1" x14ac:dyDescent="0.2">
      <c r="A21" s="15"/>
      <c r="B21" s="29" t="s">
        <v>247</v>
      </c>
      <c r="C21" s="43" t="s">
        <v>211</v>
      </c>
      <c r="D21" s="218"/>
      <c r="E21" s="218"/>
      <c r="F21" s="218"/>
      <c r="G21" s="219"/>
      <c r="H21" s="17"/>
      <c r="I21" s="13"/>
      <c r="J21" s="238"/>
      <c r="K21" s="238"/>
      <c r="L21" s="238"/>
      <c r="M21" s="238"/>
      <c r="N21" s="238"/>
      <c r="O21" s="238"/>
      <c r="P21" s="238"/>
      <c r="Q21" s="238"/>
      <c r="R21" s="13"/>
      <c r="U21" s="14">
        <v>2031</v>
      </c>
      <c r="V21" s="14"/>
      <c r="W21" s="14"/>
      <c r="X21" s="22"/>
      <c r="Y21" s="22"/>
      <c r="IM21" s="23"/>
      <c r="IN21" s="23"/>
      <c r="IO21" s="23"/>
      <c r="IP21" s="22"/>
    </row>
    <row r="22" spans="1:250" ht="19.5" customHeight="1" x14ac:dyDescent="0.2">
      <c r="A22" s="15"/>
      <c r="B22" s="30" t="s">
        <v>248</v>
      </c>
      <c r="C22" s="43" t="s">
        <v>242</v>
      </c>
      <c r="D22" s="218"/>
      <c r="E22" s="218"/>
      <c r="F22" s="218"/>
      <c r="G22" s="219"/>
      <c r="H22" s="17"/>
      <c r="J22" s="238"/>
      <c r="K22" s="238"/>
      <c r="L22" s="238"/>
      <c r="M22" s="238"/>
      <c r="N22" s="238"/>
      <c r="O22" s="238"/>
      <c r="P22" s="238"/>
      <c r="Q22" s="238"/>
      <c r="U22" s="14">
        <v>2032</v>
      </c>
      <c r="V22" s="14"/>
      <c r="W22" s="14"/>
      <c r="X22" s="22"/>
      <c r="Y22" s="22"/>
      <c r="IM22" s="25"/>
      <c r="IN22" s="25"/>
      <c r="IO22" s="25"/>
      <c r="IP22" s="14"/>
    </row>
    <row r="23" spans="1:250" ht="19.5" customHeight="1" x14ac:dyDescent="0.2">
      <c r="A23" s="15"/>
      <c r="B23" s="31" t="s">
        <v>249</v>
      </c>
      <c r="C23" s="44">
        <v>2018</v>
      </c>
      <c r="D23" s="218"/>
      <c r="E23" s="218"/>
      <c r="F23" s="218"/>
      <c r="G23" s="219"/>
      <c r="H23" s="17"/>
      <c r="J23" s="238"/>
      <c r="K23" s="238"/>
      <c r="L23" s="238"/>
      <c r="M23" s="238"/>
      <c r="N23" s="238"/>
      <c r="O23" s="238"/>
      <c r="P23" s="238"/>
      <c r="Q23" s="238"/>
      <c r="U23" s="14">
        <v>2033</v>
      </c>
      <c r="V23" s="14"/>
      <c r="W23" s="14"/>
      <c r="X23" s="14"/>
      <c r="Y23" s="14"/>
      <c r="IM23" s="25"/>
      <c r="IN23" s="25"/>
      <c r="IO23" s="25"/>
      <c r="IP23" s="14"/>
    </row>
    <row r="24" spans="1:250" ht="18" customHeight="1" thickBot="1" x14ac:dyDescent="0.25">
      <c r="A24" s="15"/>
      <c r="B24" s="212"/>
      <c r="C24" s="213"/>
      <c r="D24" s="214"/>
      <c r="E24" s="214"/>
      <c r="F24" s="214"/>
      <c r="G24" s="215"/>
      <c r="H24" s="17"/>
      <c r="J24" s="238"/>
      <c r="K24" s="238"/>
      <c r="L24" s="238"/>
      <c r="M24" s="238"/>
      <c r="N24" s="238"/>
      <c r="O24" s="238"/>
      <c r="P24" s="238"/>
      <c r="Q24" s="238"/>
      <c r="U24" s="14">
        <v>2037</v>
      </c>
      <c r="V24" s="14"/>
      <c r="W24" s="14"/>
      <c r="X24" s="14"/>
      <c r="Y24" s="14"/>
      <c r="IM24" s="25"/>
      <c r="IN24" s="25"/>
      <c r="IO24" s="25"/>
      <c r="IP24" s="14"/>
    </row>
    <row r="25" spans="1:250" ht="18" customHeight="1" thickTop="1" x14ac:dyDescent="0.2">
      <c r="A25" s="15"/>
      <c r="B25" s="16"/>
      <c r="C25" s="16"/>
      <c r="D25" s="16"/>
      <c r="E25" s="16"/>
      <c r="F25" s="16"/>
      <c r="G25" s="16"/>
      <c r="H25" s="17"/>
      <c r="J25" s="234"/>
      <c r="K25" s="234"/>
      <c r="L25" s="234"/>
      <c r="M25" s="234"/>
      <c r="N25" s="234"/>
      <c r="O25" s="234"/>
      <c r="P25" s="234"/>
      <c r="Q25" s="234"/>
      <c r="U25" s="14">
        <v>2038</v>
      </c>
      <c r="V25" s="14"/>
      <c r="W25" s="14"/>
      <c r="X25" s="14"/>
      <c r="Y25" s="14"/>
      <c r="IM25" s="25"/>
      <c r="IN25" s="25"/>
      <c r="IO25" s="25"/>
      <c r="IP25" s="14"/>
    </row>
    <row r="26" spans="1:250" ht="18" customHeight="1" x14ac:dyDescent="0.2">
      <c r="A26" s="15"/>
      <c r="B26" s="16"/>
      <c r="C26" s="16"/>
      <c r="D26" s="16"/>
      <c r="E26" s="16"/>
      <c r="F26" s="16"/>
      <c r="G26" s="16"/>
      <c r="H26" s="17"/>
      <c r="J26" s="238"/>
      <c r="K26" s="238"/>
      <c r="L26" s="238"/>
      <c r="M26" s="238"/>
      <c r="N26" s="238"/>
      <c r="O26" s="238"/>
      <c r="P26" s="238"/>
      <c r="Q26" s="238"/>
      <c r="U26" s="14">
        <v>2039</v>
      </c>
      <c r="V26" s="14"/>
      <c r="W26" s="14"/>
      <c r="X26" s="14"/>
      <c r="Y26" s="14"/>
      <c r="IM26" s="25"/>
      <c r="IN26" s="25"/>
      <c r="IO26" s="25"/>
      <c r="IP26" s="14"/>
    </row>
    <row r="27" spans="1:250" ht="18" customHeight="1" x14ac:dyDescent="0.2">
      <c r="A27" s="15"/>
      <c r="B27" s="32" t="s">
        <v>250</v>
      </c>
      <c r="C27" s="18"/>
      <c r="D27" s="18"/>
      <c r="E27" s="18"/>
      <c r="F27" s="18"/>
      <c r="G27" s="18"/>
      <c r="H27" s="17"/>
      <c r="J27" s="238"/>
      <c r="K27" s="238"/>
      <c r="L27" s="238"/>
      <c r="M27" s="238"/>
      <c r="N27" s="238"/>
      <c r="O27" s="238"/>
      <c r="P27" s="238"/>
      <c r="Q27" s="238"/>
      <c r="U27" s="14">
        <v>2040</v>
      </c>
      <c r="V27" s="14"/>
      <c r="W27" s="14"/>
      <c r="X27" s="14"/>
      <c r="Y27" s="14"/>
      <c r="IM27" s="25"/>
      <c r="IN27" s="25"/>
      <c r="IO27" s="25"/>
      <c r="IP27" s="14"/>
    </row>
    <row r="28" spans="1:250" ht="18" customHeight="1" x14ac:dyDescent="0.2">
      <c r="A28" s="15"/>
      <c r="B28" s="240"/>
      <c r="C28" s="240"/>
      <c r="D28" s="240"/>
      <c r="E28" s="240"/>
      <c r="F28" s="240"/>
      <c r="G28" s="240"/>
      <c r="H28" s="241"/>
      <c r="J28" s="238"/>
      <c r="K28" s="238"/>
      <c r="L28" s="238"/>
      <c r="M28" s="238"/>
      <c r="N28" s="238"/>
      <c r="O28" s="238"/>
      <c r="P28" s="238"/>
      <c r="Q28" s="238"/>
      <c r="U28" s="14">
        <v>2041</v>
      </c>
      <c r="V28" s="14"/>
      <c r="W28" s="14"/>
      <c r="X28" s="14"/>
      <c r="Y28" s="14"/>
      <c r="IM28" s="25"/>
      <c r="IN28" s="25"/>
      <c r="IO28" s="25"/>
      <c r="IP28" s="14"/>
    </row>
    <row r="29" spans="1:250" ht="18.75" customHeight="1" x14ac:dyDescent="0.2">
      <c r="A29" s="15"/>
      <c r="B29" s="242" t="s">
        <v>254</v>
      </c>
      <c r="C29" s="242"/>
      <c r="D29" s="242"/>
      <c r="E29" s="242"/>
      <c r="F29" s="242"/>
      <c r="G29" s="242"/>
      <c r="H29" s="243"/>
      <c r="J29" s="238"/>
      <c r="K29" s="238"/>
      <c r="L29" s="238"/>
      <c r="M29" s="238"/>
      <c r="N29" s="238"/>
      <c r="O29" s="238"/>
      <c r="P29" s="238"/>
      <c r="Q29" s="238"/>
      <c r="U29" s="14">
        <v>2042</v>
      </c>
      <c r="V29" s="14"/>
      <c r="W29" s="14"/>
      <c r="X29" s="14"/>
      <c r="Y29" s="14"/>
      <c r="IM29" s="25"/>
      <c r="IN29" s="25"/>
      <c r="IO29" s="25"/>
      <c r="IP29" s="14"/>
    </row>
    <row r="30" spans="1:250" ht="18" customHeight="1" x14ac:dyDescent="0.2">
      <c r="A30" s="15"/>
      <c r="B30" s="242" t="s">
        <v>251</v>
      </c>
      <c r="C30" s="242"/>
      <c r="D30" s="242"/>
      <c r="E30" s="242"/>
      <c r="F30" s="242"/>
      <c r="G30" s="242"/>
      <c r="H30" s="243"/>
      <c r="J30" s="239"/>
      <c r="K30" s="239"/>
      <c r="L30" s="239"/>
      <c r="M30" s="239"/>
      <c r="N30" s="239"/>
      <c r="O30" s="239"/>
      <c r="P30" s="239"/>
      <c r="Q30" s="239"/>
      <c r="U30" s="14">
        <v>2043</v>
      </c>
      <c r="V30" s="14"/>
      <c r="W30" s="14"/>
      <c r="X30" s="14"/>
      <c r="Y30" s="14"/>
      <c r="IM30" s="25"/>
      <c r="IN30" s="25"/>
      <c r="IO30" s="25"/>
      <c r="IP30" s="14"/>
    </row>
    <row r="31" spans="1:250" ht="18" customHeight="1" x14ac:dyDescent="0.2">
      <c r="A31" s="15"/>
      <c r="B31" s="242" t="s">
        <v>255</v>
      </c>
      <c r="C31" s="242"/>
      <c r="D31" s="242"/>
      <c r="E31" s="242"/>
      <c r="F31" s="242"/>
      <c r="G31" s="242"/>
      <c r="H31" s="243"/>
      <c r="J31" s="239"/>
      <c r="K31" s="239"/>
      <c r="L31" s="239"/>
      <c r="M31" s="239"/>
      <c r="N31" s="239"/>
      <c r="O31" s="239"/>
      <c r="P31" s="239"/>
      <c r="Q31" s="239"/>
      <c r="U31" s="14">
        <v>2044</v>
      </c>
      <c r="V31" s="14"/>
      <c r="W31" s="14"/>
      <c r="X31" s="14"/>
      <c r="Y31" s="14"/>
      <c r="IM31" s="25"/>
      <c r="IN31" s="25"/>
      <c r="IO31" s="25"/>
      <c r="IP31" s="14"/>
    </row>
    <row r="32" spans="1:250" ht="18" customHeight="1" x14ac:dyDescent="0.2">
      <c r="A32" s="15"/>
      <c r="B32" s="242" t="s">
        <v>256</v>
      </c>
      <c r="C32" s="242"/>
      <c r="D32" s="242"/>
      <c r="E32" s="242"/>
      <c r="F32" s="242"/>
      <c r="G32" s="242"/>
      <c r="H32" s="243"/>
      <c r="U32" s="14">
        <v>2045</v>
      </c>
      <c r="V32" s="14"/>
      <c r="W32" s="14"/>
      <c r="X32" s="14"/>
      <c r="Y32" s="14"/>
      <c r="IM32" s="25"/>
      <c r="IN32" s="25"/>
      <c r="IO32" s="25"/>
      <c r="IP32" s="14"/>
    </row>
    <row r="33" spans="1:250" ht="18" customHeight="1" thickBot="1" x14ac:dyDescent="0.25">
      <c r="A33" s="33"/>
      <c r="B33" s="34"/>
      <c r="C33" s="34"/>
      <c r="D33" s="34"/>
      <c r="E33" s="34"/>
      <c r="F33" s="34"/>
      <c r="G33" s="34"/>
      <c r="H33" s="35"/>
      <c r="J33" s="239"/>
      <c r="K33" s="239"/>
      <c r="L33" s="239"/>
      <c r="M33" s="239"/>
      <c r="N33" s="239"/>
      <c r="O33" s="239"/>
      <c r="P33" s="239"/>
      <c r="Q33" s="239"/>
      <c r="U33" s="14">
        <v>2046</v>
      </c>
      <c r="V33" s="14"/>
      <c r="W33" s="14"/>
      <c r="X33" s="14"/>
      <c r="Y33" s="14"/>
      <c r="IM33" s="25"/>
      <c r="IN33" s="25"/>
      <c r="IO33" s="25"/>
      <c r="IP33" s="14"/>
    </row>
    <row r="34" spans="1:250" ht="18" customHeight="1" thickTop="1" x14ac:dyDescent="0.2">
      <c r="J34" s="239"/>
      <c r="K34" s="239"/>
      <c r="L34" s="239"/>
      <c r="M34" s="239"/>
      <c r="N34" s="239"/>
      <c r="O34" s="239"/>
      <c r="P34" s="239"/>
      <c r="Q34" s="239"/>
      <c r="U34" s="14">
        <v>2047</v>
      </c>
      <c r="V34" s="14"/>
      <c r="W34" s="14"/>
      <c r="X34" s="14"/>
      <c r="Y34" s="14"/>
      <c r="IM34" s="25"/>
      <c r="IN34" s="25"/>
      <c r="IO34" s="25"/>
      <c r="IP34" s="14"/>
    </row>
    <row r="35" spans="1:250" ht="18" customHeight="1" x14ac:dyDescent="0.2">
      <c r="J35" s="239"/>
      <c r="K35" s="239"/>
      <c r="L35" s="239"/>
      <c r="M35" s="239"/>
      <c r="N35" s="239"/>
      <c r="O35" s="239"/>
      <c r="P35" s="239"/>
      <c r="Q35" s="239"/>
      <c r="U35" s="14">
        <v>2048</v>
      </c>
      <c r="V35" s="14"/>
      <c r="W35" s="14"/>
      <c r="X35" s="14"/>
      <c r="Y35" s="14"/>
      <c r="IM35" s="25"/>
      <c r="IN35" s="25"/>
      <c r="IO35" s="25"/>
      <c r="IP35" s="14"/>
    </row>
    <row r="36" spans="1:250" ht="18" customHeight="1" x14ac:dyDescent="0.2">
      <c r="J36" s="239"/>
      <c r="K36" s="239"/>
      <c r="L36" s="239"/>
      <c r="M36" s="239"/>
      <c r="N36" s="239"/>
      <c r="O36" s="239"/>
      <c r="P36" s="239"/>
      <c r="Q36" s="239"/>
      <c r="U36" s="14">
        <v>2049</v>
      </c>
      <c r="V36" s="14"/>
      <c r="W36" s="14"/>
      <c r="X36" s="14"/>
      <c r="Y36" s="14"/>
      <c r="IM36" s="25"/>
      <c r="IN36" s="25"/>
      <c r="IO36" s="25"/>
      <c r="IP36" s="14"/>
    </row>
    <row r="37" spans="1:250" ht="21" customHeight="1" x14ac:dyDescent="0.2">
      <c r="J37" s="239"/>
      <c r="K37" s="239"/>
      <c r="L37" s="239"/>
      <c r="M37" s="239"/>
      <c r="N37" s="239"/>
      <c r="O37" s="239"/>
      <c r="P37" s="239"/>
      <c r="Q37" s="239"/>
      <c r="U37" s="14">
        <v>2050</v>
      </c>
      <c r="V37" s="14"/>
      <c r="W37" s="14"/>
      <c r="X37" s="14"/>
      <c r="Y37" s="14"/>
      <c r="IM37" s="25"/>
      <c r="IN37" s="25"/>
      <c r="IO37" s="25"/>
      <c r="IP37" s="14"/>
    </row>
    <row r="38" spans="1:250" ht="18" customHeight="1" x14ac:dyDescent="0.2">
      <c r="J38" s="239"/>
      <c r="K38" s="239"/>
      <c r="L38" s="239"/>
      <c r="M38" s="239"/>
      <c r="N38" s="239"/>
      <c r="O38" s="239"/>
      <c r="P38" s="239"/>
      <c r="Q38" s="239"/>
      <c r="U38" s="14">
        <v>2051</v>
      </c>
      <c r="V38" s="14"/>
      <c r="W38" s="14"/>
      <c r="X38" s="14"/>
      <c r="Y38" s="14"/>
      <c r="IM38" s="25"/>
      <c r="IN38" s="25"/>
      <c r="IO38" s="25"/>
      <c r="IP38" s="14"/>
    </row>
    <row r="39" spans="1:250" ht="18" customHeight="1" x14ac:dyDescent="0.2">
      <c r="J39" s="239"/>
      <c r="K39" s="239"/>
      <c r="L39" s="239"/>
      <c r="M39" s="239"/>
      <c r="N39" s="239"/>
      <c r="O39" s="239"/>
      <c r="P39" s="239"/>
      <c r="Q39" s="239"/>
      <c r="U39" s="14">
        <v>2052</v>
      </c>
      <c r="V39" s="14"/>
      <c r="W39" s="14"/>
      <c r="X39" s="14"/>
      <c r="Y39" s="14"/>
      <c r="IM39" s="25"/>
      <c r="IN39" s="25"/>
      <c r="IO39" s="25"/>
      <c r="IP39" s="14"/>
    </row>
    <row r="40" spans="1:250" ht="18" customHeight="1" x14ac:dyDescent="0.2">
      <c r="J40" s="239"/>
      <c r="K40" s="239"/>
      <c r="L40" s="239"/>
      <c r="M40" s="239"/>
      <c r="N40" s="239"/>
      <c r="O40" s="239"/>
      <c r="P40" s="239"/>
      <c r="Q40" s="239"/>
      <c r="U40" s="14">
        <v>2053</v>
      </c>
      <c r="V40" s="14"/>
      <c r="W40" s="14"/>
      <c r="X40" s="14"/>
      <c r="Y40" s="14"/>
      <c r="IM40" s="25"/>
      <c r="IN40" s="25"/>
      <c r="IO40" s="25"/>
      <c r="IP40" s="14"/>
    </row>
    <row r="41" spans="1:250" ht="18" customHeight="1" x14ac:dyDescent="0.2">
      <c r="J41" s="24"/>
      <c r="K41" s="24"/>
      <c r="L41" s="24"/>
      <c r="M41" s="24"/>
      <c r="N41" s="24"/>
      <c r="O41" s="24"/>
      <c r="P41" s="24"/>
      <c r="Q41" s="24"/>
      <c r="U41" s="14">
        <v>2054</v>
      </c>
      <c r="V41" s="14"/>
      <c r="W41" s="14"/>
      <c r="X41" s="14"/>
      <c r="Y41" s="14"/>
      <c r="IM41" s="25"/>
      <c r="IN41" s="25"/>
      <c r="IO41" s="25"/>
      <c r="IP41" s="14"/>
    </row>
    <row r="42" spans="1:250" x14ac:dyDescent="0.2">
      <c r="J42" s="24"/>
      <c r="K42" s="24"/>
      <c r="L42" s="24"/>
      <c r="M42" s="24"/>
      <c r="N42" s="24"/>
      <c r="O42" s="24"/>
      <c r="P42" s="24"/>
      <c r="Q42" s="24"/>
      <c r="U42" s="14">
        <v>2055</v>
      </c>
      <c r="V42" s="14"/>
      <c r="W42" s="14"/>
      <c r="X42" s="14"/>
      <c r="Y42" s="14"/>
      <c r="IM42" s="25"/>
      <c r="IN42" s="25"/>
      <c r="IO42" s="25"/>
      <c r="IP42" s="14"/>
    </row>
    <row r="43" spans="1:250" x14ac:dyDescent="0.2">
      <c r="J43" s="24"/>
      <c r="K43" s="24"/>
      <c r="L43" s="24"/>
      <c r="M43" s="24"/>
      <c r="N43" s="24"/>
      <c r="O43" s="24"/>
      <c r="P43" s="24"/>
      <c r="Q43" s="24"/>
      <c r="U43" s="14">
        <v>2056</v>
      </c>
      <c r="V43" s="14"/>
      <c r="W43" s="14"/>
      <c r="X43" s="14"/>
      <c r="Y43" s="14"/>
      <c r="IM43" s="25"/>
      <c r="IN43" s="25"/>
      <c r="IO43" s="25"/>
      <c r="IP43" s="14"/>
    </row>
    <row r="44" spans="1:250" x14ac:dyDescent="0.2">
      <c r="J44" s="24"/>
      <c r="K44" s="24"/>
      <c r="L44" s="24"/>
      <c r="M44" s="24"/>
      <c r="N44" s="24"/>
      <c r="O44" s="24"/>
      <c r="P44" s="24"/>
      <c r="Q44" s="24"/>
      <c r="U44" s="14">
        <v>2057</v>
      </c>
      <c r="V44" s="14"/>
      <c r="W44" s="14"/>
      <c r="X44" s="14"/>
      <c r="Y44" s="14"/>
      <c r="IM44" s="25"/>
      <c r="IN44" s="25"/>
      <c r="IO44" s="25"/>
      <c r="IP44" s="14"/>
    </row>
    <row r="45" spans="1:250" x14ac:dyDescent="0.2">
      <c r="J45" s="24"/>
      <c r="K45" s="24"/>
      <c r="L45" s="24"/>
      <c r="M45" s="24"/>
      <c r="N45" s="24"/>
      <c r="O45" s="24"/>
      <c r="P45" s="24"/>
      <c r="Q45" s="24"/>
      <c r="U45" s="14">
        <v>2058</v>
      </c>
      <c r="V45" s="14"/>
      <c r="W45" s="14"/>
      <c r="X45" s="14"/>
      <c r="Y45" s="14"/>
      <c r="IM45" s="25"/>
      <c r="IN45" s="25"/>
      <c r="IO45" s="25"/>
      <c r="IP45" s="14"/>
    </row>
    <row r="46" spans="1:250" x14ac:dyDescent="0.2">
      <c r="J46" s="24"/>
      <c r="K46" s="24"/>
      <c r="L46" s="24"/>
      <c r="M46" s="24"/>
      <c r="N46" s="24"/>
      <c r="O46" s="24"/>
      <c r="P46" s="24"/>
      <c r="Q46" s="24"/>
      <c r="U46" s="14">
        <v>2059</v>
      </c>
      <c r="V46" s="14"/>
      <c r="W46" s="14"/>
      <c r="X46" s="14"/>
      <c r="Y46" s="14"/>
      <c r="IM46" s="25"/>
      <c r="IN46" s="25"/>
      <c r="IO46" s="25"/>
      <c r="IP46" s="14"/>
    </row>
    <row r="47" spans="1:250" x14ac:dyDescent="0.2">
      <c r="J47" s="24"/>
      <c r="K47" s="24"/>
      <c r="L47" s="24"/>
      <c r="M47" s="24"/>
      <c r="N47" s="24"/>
      <c r="O47" s="24"/>
      <c r="P47" s="24"/>
      <c r="Q47" s="24"/>
      <c r="U47" s="14">
        <v>2060</v>
      </c>
      <c r="V47" s="14"/>
      <c r="W47" s="14"/>
      <c r="X47" s="14"/>
      <c r="Y47" s="14"/>
      <c r="IM47" s="25"/>
      <c r="IN47" s="25"/>
      <c r="IO47" s="25"/>
      <c r="IP47" s="14"/>
    </row>
    <row r="48" spans="1:250" x14ac:dyDescent="0.2">
      <c r="J48" s="24"/>
      <c r="K48" s="24"/>
      <c r="L48" s="24"/>
      <c r="M48" s="24"/>
      <c r="N48" s="24"/>
      <c r="O48" s="24"/>
      <c r="P48" s="24"/>
      <c r="Q48" s="24"/>
      <c r="U48" s="14">
        <v>2061</v>
      </c>
      <c r="V48" s="14"/>
      <c r="W48" s="14"/>
      <c r="X48" s="14"/>
      <c r="Y48" s="14"/>
      <c r="IM48" s="25"/>
      <c r="IN48" s="25"/>
      <c r="IO48" s="25"/>
      <c r="IP48" s="14"/>
    </row>
    <row r="49" spans="21:250" x14ac:dyDescent="0.2">
      <c r="U49" s="14">
        <v>2062</v>
      </c>
      <c r="V49" s="14"/>
      <c r="W49" s="14"/>
      <c r="X49" s="14"/>
      <c r="Y49" s="14"/>
      <c r="IM49" s="25"/>
      <c r="IN49" s="25"/>
      <c r="IO49" s="25"/>
      <c r="IP49" s="14"/>
    </row>
    <row r="50" spans="21:250" x14ac:dyDescent="0.2">
      <c r="U50" s="14">
        <v>2063</v>
      </c>
      <c r="V50" s="14"/>
      <c r="W50" s="14"/>
      <c r="X50" s="14"/>
      <c r="Y50" s="14"/>
      <c r="IM50" s="25"/>
      <c r="IN50" s="25"/>
      <c r="IO50" s="25"/>
      <c r="IP50" s="14"/>
    </row>
    <row r="51" spans="21:250" x14ac:dyDescent="0.2">
      <c r="U51" s="14">
        <v>2064</v>
      </c>
      <c r="V51" s="14"/>
      <c r="W51" s="14"/>
      <c r="X51" s="14"/>
      <c r="Y51" s="14"/>
      <c r="IM51" s="25"/>
      <c r="IN51" s="25"/>
      <c r="IO51" s="25"/>
      <c r="IP51" s="14"/>
    </row>
    <row r="52" spans="21:250" x14ac:dyDescent="0.2">
      <c r="U52" s="14">
        <v>2065</v>
      </c>
      <c r="V52" s="14"/>
      <c r="W52" s="14"/>
      <c r="X52" s="14"/>
      <c r="Y52" s="14"/>
      <c r="IM52" s="25"/>
      <c r="IN52" s="25"/>
      <c r="IO52" s="25"/>
      <c r="IP52" s="14"/>
    </row>
    <row r="53" spans="21:250" x14ac:dyDescent="0.2">
      <c r="U53" s="14">
        <v>2066</v>
      </c>
      <c r="V53" s="14"/>
      <c r="W53" s="14"/>
      <c r="X53" s="14"/>
      <c r="Y53" s="14"/>
      <c r="IM53" s="25"/>
      <c r="IN53" s="25"/>
      <c r="IO53" s="25"/>
      <c r="IP53" s="14"/>
    </row>
    <row r="54" spans="21:250" x14ac:dyDescent="0.2">
      <c r="U54" s="14">
        <v>2067</v>
      </c>
      <c r="V54" s="14"/>
      <c r="W54" s="14"/>
      <c r="X54" s="14"/>
      <c r="Y54" s="14"/>
      <c r="IM54" s="25"/>
      <c r="IN54" s="25"/>
      <c r="IO54" s="25"/>
      <c r="IP54" s="14"/>
    </row>
    <row r="55" spans="21:250" x14ac:dyDescent="0.2">
      <c r="U55" s="14">
        <v>2068</v>
      </c>
      <c r="V55" s="14"/>
      <c r="W55" s="14"/>
      <c r="X55" s="14"/>
      <c r="Y55" s="14"/>
      <c r="IM55" s="25"/>
      <c r="IN55" s="25"/>
      <c r="IO55" s="25"/>
      <c r="IP55" s="14"/>
    </row>
    <row r="56" spans="21:250" x14ac:dyDescent="0.2">
      <c r="U56" s="14">
        <v>2069</v>
      </c>
      <c r="V56" s="14"/>
      <c r="W56" s="14"/>
      <c r="X56" s="14"/>
      <c r="Y56" s="14"/>
      <c r="IM56" s="25"/>
      <c r="IN56" s="25"/>
      <c r="IO56" s="25"/>
      <c r="IP56" s="14"/>
    </row>
    <row r="57" spans="21:250" x14ac:dyDescent="0.2">
      <c r="U57" s="14">
        <v>2070</v>
      </c>
      <c r="V57" s="14"/>
      <c r="W57" s="14"/>
      <c r="X57" s="14"/>
      <c r="Y57" s="14"/>
      <c r="IM57" s="25"/>
      <c r="IN57" s="25"/>
      <c r="IO57" s="25"/>
      <c r="IP57" s="14"/>
    </row>
    <row r="58" spans="21:250" x14ac:dyDescent="0.2">
      <c r="U58" s="14">
        <v>2071</v>
      </c>
      <c r="V58" s="14"/>
      <c r="W58" s="14"/>
      <c r="X58" s="14"/>
      <c r="Y58" s="14"/>
      <c r="IM58" s="25"/>
      <c r="IN58" s="25"/>
      <c r="IO58" s="25"/>
      <c r="IP58" s="14"/>
    </row>
    <row r="59" spans="21:250" x14ac:dyDescent="0.2">
      <c r="U59" s="14">
        <v>2072</v>
      </c>
      <c r="V59" s="14"/>
      <c r="W59" s="14"/>
      <c r="X59" s="14"/>
      <c r="Y59" s="14"/>
      <c r="IM59" s="25"/>
      <c r="IN59" s="25"/>
      <c r="IO59" s="25"/>
      <c r="IP59" s="14"/>
    </row>
    <row r="60" spans="21:250" x14ac:dyDescent="0.2">
      <c r="U60" s="14">
        <v>2073</v>
      </c>
      <c r="V60" s="14"/>
      <c r="W60" s="14"/>
      <c r="X60" s="14"/>
      <c r="Y60" s="14"/>
      <c r="IM60" s="25"/>
      <c r="IN60" s="25"/>
      <c r="IO60" s="25"/>
      <c r="IP60" s="14"/>
    </row>
    <row r="61" spans="21:250" x14ac:dyDescent="0.2">
      <c r="U61" s="14">
        <v>2074</v>
      </c>
      <c r="V61" s="14"/>
      <c r="W61" s="14"/>
      <c r="X61" s="14"/>
      <c r="Y61" s="14"/>
      <c r="IM61" s="25"/>
      <c r="IN61" s="25"/>
      <c r="IO61" s="25"/>
      <c r="IP61" s="14"/>
    </row>
    <row r="62" spans="21:250" x14ac:dyDescent="0.2">
      <c r="U62" s="14">
        <v>2075</v>
      </c>
      <c r="V62" s="14"/>
      <c r="W62" s="14"/>
      <c r="X62" s="14"/>
      <c r="Y62" s="14"/>
      <c r="IM62" s="25"/>
      <c r="IN62" s="25"/>
      <c r="IO62" s="25"/>
      <c r="IP62" s="14"/>
    </row>
    <row r="63" spans="21:250" x14ac:dyDescent="0.2">
      <c r="U63" s="14">
        <v>2076</v>
      </c>
      <c r="V63" s="14"/>
      <c r="W63" s="14"/>
      <c r="X63" s="14"/>
      <c r="Y63" s="14"/>
      <c r="IM63" s="25"/>
      <c r="IN63" s="25"/>
      <c r="IO63" s="25"/>
      <c r="IP63" s="14"/>
    </row>
    <row r="64" spans="21:250" x14ac:dyDescent="0.2">
      <c r="U64" s="14">
        <v>2077</v>
      </c>
      <c r="V64" s="14"/>
      <c r="W64" s="14"/>
      <c r="X64" s="14"/>
      <c r="Y64" s="14"/>
      <c r="IM64" s="25"/>
      <c r="IN64" s="25"/>
      <c r="IO64" s="25"/>
      <c r="IP64" s="14"/>
    </row>
    <row r="65" spans="21:250" x14ac:dyDescent="0.2">
      <c r="U65" s="14">
        <v>2078</v>
      </c>
      <c r="V65" s="14"/>
      <c r="W65" s="14"/>
      <c r="X65" s="14"/>
      <c r="Y65" s="14"/>
      <c r="IM65" s="25"/>
      <c r="IN65" s="25"/>
      <c r="IO65" s="25"/>
      <c r="IP65" s="14"/>
    </row>
    <row r="66" spans="21:250" x14ac:dyDescent="0.2">
      <c r="U66" s="14">
        <v>2079</v>
      </c>
      <c r="V66" s="14"/>
      <c r="W66" s="14"/>
      <c r="X66" s="14"/>
      <c r="Y66" s="14"/>
      <c r="IM66" s="25"/>
      <c r="IN66" s="25"/>
      <c r="IO66" s="25"/>
      <c r="IP66" s="14"/>
    </row>
    <row r="67" spans="21:250" x14ac:dyDescent="0.2">
      <c r="U67" s="14">
        <v>2080</v>
      </c>
      <c r="V67" s="14"/>
      <c r="W67" s="14"/>
      <c r="X67" s="14"/>
      <c r="Y67" s="14"/>
      <c r="IM67" s="25"/>
      <c r="IN67" s="25"/>
      <c r="IO67" s="25"/>
      <c r="IP67" s="14"/>
    </row>
    <row r="68" spans="21:250" x14ac:dyDescent="0.2">
      <c r="U68" s="14">
        <v>2081</v>
      </c>
      <c r="V68" s="14"/>
      <c r="W68" s="14"/>
      <c r="X68" s="14"/>
      <c r="Y68" s="14"/>
      <c r="IM68" s="25"/>
      <c r="IN68" s="25"/>
      <c r="IO68" s="25"/>
      <c r="IP68" s="14"/>
    </row>
    <row r="69" spans="21:250" x14ac:dyDescent="0.2">
      <c r="U69" s="14">
        <v>2082</v>
      </c>
      <c r="V69" s="14"/>
      <c r="W69" s="14"/>
      <c r="X69" s="14"/>
      <c r="Y69" s="14"/>
      <c r="IM69" s="25"/>
      <c r="IN69" s="25"/>
      <c r="IO69" s="25"/>
      <c r="IP69" s="14"/>
    </row>
    <row r="70" spans="21:250" x14ac:dyDescent="0.2">
      <c r="U70" s="14">
        <v>2083</v>
      </c>
      <c r="V70" s="14"/>
      <c r="W70" s="14"/>
      <c r="X70" s="14"/>
      <c r="Y70" s="14"/>
      <c r="IM70" s="25"/>
      <c r="IN70" s="25"/>
      <c r="IO70" s="25"/>
      <c r="IP70" s="14"/>
    </row>
    <row r="71" spans="21:250" x14ac:dyDescent="0.2">
      <c r="U71" s="14">
        <v>2084</v>
      </c>
      <c r="V71" s="14"/>
      <c r="W71" s="14"/>
      <c r="X71" s="14"/>
      <c r="Y71" s="14"/>
      <c r="IM71" s="25"/>
      <c r="IN71" s="25"/>
      <c r="IO71" s="25"/>
      <c r="IP71" s="14"/>
    </row>
    <row r="72" spans="21:250" x14ac:dyDescent="0.2">
      <c r="U72" s="14">
        <v>2085</v>
      </c>
      <c r="V72" s="14"/>
      <c r="W72" s="14"/>
      <c r="X72" s="14"/>
      <c r="Y72" s="14"/>
      <c r="IM72" s="25"/>
      <c r="IN72" s="25"/>
      <c r="IO72" s="25"/>
      <c r="IP72" s="14"/>
    </row>
    <row r="73" spans="21:250" x14ac:dyDescent="0.2">
      <c r="U73" s="14">
        <v>2086</v>
      </c>
      <c r="V73" s="14"/>
      <c r="W73" s="14"/>
      <c r="X73" s="14"/>
      <c r="Y73" s="14"/>
      <c r="IM73" s="25"/>
      <c r="IN73" s="25"/>
      <c r="IO73" s="25"/>
      <c r="IP73" s="14"/>
    </row>
    <row r="74" spans="21:250" x14ac:dyDescent="0.2">
      <c r="U74" s="14">
        <v>2087</v>
      </c>
      <c r="V74" s="14"/>
      <c r="W74" s="14"/>
      <c r="X74" s="14"/>
      <c r="Y74" s="14"/>
      <c r="IM74" s="25"/>
      <c r="IN74" s="25"/>
      <c r="IO74" s="25"/>
      <c r="IP74" s="14"/>
    </row>
    <row r="75" spans="21:250" x14ac:dyDescent="0.2">
      <c r="U75" s="14">
        <v>2088</v>
      </c>
      <c r="V75" s="14"/>
      <c r="W75" s="14"/>
      <c r="X75" s="14"/>
      <c r="Y75" s="14"/>
      <c r="IM75" s="25"/>
      <c r="IN75" s="25"/>
      <c r="IO75" s="25"/>
      <c r="IP75" s="14"/>
    </row>
    <row r="76" spans="21:250" x14ac:dyDescent="0.2">
      <c r="U76" s="14">
        <v>2089</v>
      </c>
      <c r="V76" s="14"/>
      <c r="W76" s="14"/>
      <c r="X76" s="14"/>
      <c r="Y76" s="14"/>
      <c r="IM76" s="25"/>
      <c r="IN76" s="25"/>
      <c r="IO76" s="25"/>
      <c r="IP76" s="14"/>
    </row>
    <row r="77" spans="21:250" x14ac:dyDescent="0.2">
      <c r="U77" s="14">
        <v>2090</v>
      </c>
      <c r="V77" s="14"/>
      <c r="W77" s="14"/>
      <c r="X77" s="14"/>
      <c r="Y77" s="14"/>
      <c r="IM77" s="25"/>
      <c r="IN77" s="25"/>
      <c r="IO77" s="25"/>
      <c r="IP77" s="14"/>
    </row>
    <row r="78" spans="21:250" x14ac:dyDescent="0.2">
      <c r="U78" s="14">
        <v>2091</v>
      </c>
      <c r="V78" s="14"/>
      <c r="W78" s="14"/>
      <c r="X78" s="14"/>
      <c r="Y78" s="14"/>
      <c r="IM78" s="25"/>
      <c r="IN78" s="25"/>
      <c r="IO78" s="25"/>
      <c r="IP78" s="14"/>
    </row>
    <row r="79" spans="21:250" x14ac:dyDescent="0.2">
      <c r="U79" s="14">
        <v>2092</v>
      </c>
      <c r="V79" s="14"/>
      <c r="W79" s="14"/>
      <c r="X79" s="14"/>
      <c r="Y79" s="14"/>
      <c r="IM79" s="25"/>
      <c r="IN79" s="25"/>
      <c r="IO79" s="25"/>
      <c r="IP79" s="14"/>
    </row>
    <row r="80" spans="21:250" x14ac:dyDescent="0.2">
      <c r="U80" s="14">
        <v>2093</v>
      </c>
      <c r="V80" s="14"/>
      <c r="W80" s="14"/>
      <c r="X80" s="14"/>
      <c r="Y80" s="14"/>
      <c r="IM80" s="25"/>
      <c r="IN80" s="25"/>
      <c r="IO80" s="25"/>
      <c r="IP80" s="14"/>
    </row>
    <row r="81" spans="21:255" x14ac:dyDescent="0.2">
      <c r="U81" s="14">
        <v>2094</v>
      </c>
      <c r="V81" s="14"/>
      <c r="W81" s="14"/>
      <c r="X81" s="14"/>
      <c r="Y81" s="14"/>
      <c r="IM81" s="25"/>
      <c r="IN81" s="25"/>
      <c r="IO81" s="25"/>
      <c r="IP81" s="14"/>
    </row>
    <row r="82" spans="21:255" x14ac:dyDescent="0.2">
      <c r="U82" s="14">
        <v>2095</v>
      </c>
      <c r="V82" s="14"/>
      <c r="W82" s="14"/>
      <c r="X82" s="14"/>
      <c r="Y82" s="14"/>
      <c r="IM82" s="25"/>
      <c r="IN82" s="25"/>
      <c r="IO82" s="25"/>
      <c r="IP82" s="14"/>
    </row>
    <row r="83" spans="21:255" x14ac:dyDescent="0.2">
      <c r="U83" s="14">
        <v>2096</v>
      </c>
      <c r="V83" s="14"/>
      <c r="W83" s="14"/>
      <c r="X83" s="14"/>
      <c r="Y83" s="14"/>
      <c r="IM83" s="25"/>
      <c r="IN83" s="25"/>
      <c r="IO83" s="25"/>
      <c r="IP83" s="14"/>
    </row>
    <row r="84" spans="21:255" x14ac:dyDescent="0.2">
      <c r="U84" s="14">
        <v>2097</v>
      </c>
      <c r="V84" s="14"/>
      <c r="W84" s="14"/>
      <c r="X84" s="14"/>
      <c r="Y84" s="14"/>
      <c r="IM84" s="25"/>
      <c r="IN84" s="25"/>
      <c r="IO84" s="25"/>
      <c r="IP84" s="14"/>
    </row>
    <row r="85" spans="21:255" x14ac:dyDescent="0.2">
      <c r="U85" s="14">
        <v>2098</v>
      </c>
      <c r="V85" s="14"/>
      <c r="W85" s="14"/>
      <c r="X85" s="14"/>
      <c r="Y85" s="14"/>
      <c r="IM85" s="25"/>
      <c r="IN85" s="25"/>
      <c r="IO85" s="25"/>
      <c r="IP85" s="14"/>
    </row>
    <row r="86" spans="21:255" x14ac:dyDescent="0.2">
      <c r="U86" s="14">
        <v>2099</v>
      </c>
      <c r="V86" s="14"/>
      <c r="W86" s="14"/>
      <c r="X86" s="14"/>
      <c r="Y86" s="14"/>
      <c r="IM86" s="25"/>
      <c r="IN86" s="25"/>
      <c r="IO86" s="25"/>
      <c r="IP86" s="14"/>
    </row>
    <row r="87" spans="21:255" x14ac:dyDescent="0.2">
      <c r="U87" s="14">
        <v>2097</v>
      </c>
      <c r="V87" s="14"/>
      <c r="W87" s="14"/>
      <c r="X87" s="14"/>
      <c r="Y87" s="14"/>
      <c r="IM87" s="25"/>
      <c r="IN87" s="25"/>
      <c r="IO87" s="25"/>
      <c r="IP87" s="25"/>
    </row>
    <row r="88" spans="21:255" x14ac:dyDescent="0.2">
      <c r="U88" s="25"/>
      <c r="V88" s="25"/>
      <c r="W88" s="25"/>
      <c r="X88" s="25"/>
      <c r="Y88" s="25"/>
      <c r="IM88" s="25"/>
      <c r="IN88" s="25"/>
      <c r="IO88" s="25"/>
      <c r="IP88" s="25"/>
      <c r="IQ88" s="25"/>
      <c r="IR88" s="25"/>
      <c r="IS88" s="25"/>
      <c r="IT88" s="25"/>
      <c r="IU88" s="25"/>
    </row>
    <row r="89" spans="21:255" x14ac:dyDescent="0.2">
      <c r="IM89" s="25"/>
      <c r="IN89" s="25"/>
      <c r="IO89" s="25"/>
      <c r="IP89" s="25"/>
      <c r="IQ89" s="25"/>
      <c r="IR89" s="25"/>
      <c r="IS89" s="25"/>
      <c r="IT89" s="25"/>
      <c r="IU89" s="25"/>
    </row>
    <row r="90" spans="21:255" x14ac:dyDescent="0.2">
      <c r="IM90" s="25"/>
      <c r="IN90" s="25"/>
      <c r="IO90" s="25"/>
      <c r="IP90" s="25"/>
      <c r="IQ90" s="25"/>
      <c r="IR90" s="25"/>
      <c r="IS90" s="25"/>
      <c r="IT90" s="25"/>
      <c r="IU90" s="25"/>
    </row>
    <row r="91" spans="21:255" x14ac:dyDescent="0.2">
      <c r="IM91" s="25"/>
      <c r="IN91" s="25"/>
      <c r="IO91" s="25"/>
      <c r="IP91" s="25"/>
      <c r="IQ91" s="25"/>
      <c r="IR91" s="25"/>
      <c r="IS91" s="25"/>
      <c r="IT91" s="25"/>
      <c r="IU91" s="25"/>
    </row>
    <row r="92" spans="21:255" x14ac:dyDescent="0.2">
      <c r="IM92" s="25"/>
      <c r="IN92" s="25"/>
      <c r="IO92" s="25"/>
      <c r="IP92" s="25"/>
      <c r="IQ92" s="25"/>
      <c r="IR92" s="25"/>
      <c r="IS92" s="25"/>
      <c r="IT92" s="25"/>
      <c r="IU92" s="25"/>
    </row>
    <row r="93" spans="21:255" x14ac:dyDescent="0.2">
      <c r="IM93" s="25"/>
      <c r="IN93" s="25"/>
      <c r="IO93" s="25"/>
      <c r="IP93" s="25"/>
      <c r="IT93" s="25"/>
      <c r="IU93" s="25"/>
    </row>
    <row r="94" spans="21:255" x14ac:dyDescent="0.2">
      <c r="IM94" s="25"/>
      <c r="IN94" s="25"/>
      <c r="IO94" s="25"/>
      <c r="IP94" s="25"/>
      <c r="IT94" s="25"/>
      <c r="IU94" s="25"/>
    </row>
    <row r="95" spans="21:255" x14ac:dyDescent="0.2">
      <c r="IM95" s="25"/>
      <c r="IN95" s="25"/>
      <c r="IO95" s="25"/>
      <c r="IP95" s="25"/>
      <c r="IT95" s="25"/>
      <c r="IU95" s="25"/>
    </row>
    <row r="96" spans="21:255" x14ac:dyDescent="0.2">
      <c r="IM96" s="25"/>
      <c r="IN96" s="25"/>
      <c r="IO96" s="25"/>
      <c r="IP96" s="25"/>
      <c r="IT96" s="25"/>
      <c r="IU96" s="25"/>
    </row>
    <row r="97" spans="247:255" x14ac:dyDescent="0.2">
      <c r="IM97" s="25"/>
      <c r="IN97" s="25"/>
      <c r="IO97" s="25"/>
      <c r="IP97" s="25"/>
      <c r="IT97" s="25"/>
      <c r="IU97" s="25"/>
    </row>
    <row r="98" spans="247:255" x14ac:dyDescent="0.2">
      <c r="IM98" s="25"/>
      <c r="IN98" s="25"/>
      <c r="IO98" s="25"/>
      <c r="IP98" s="25"/>
      <c r="IT98" s="25"/>
      <c r="IU98" s="25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22:Q22"/>
    <mergeCell ref="J23:Q23"/>
    <mergeCell ref="J24:Q24"/>
    <mergeCell ref="J25:Q25"/>
    <mergeCell ref="J26:Q26"/>
    <mergeCell ref="C18:G18"/>
    <mergeCell ref="J18:Q18"/>
    <mergeCell ref="C19:G19"/>
    <mergeCell ref="J19:Q19"/>
    <mergeCell ref="J21:Q21"/>
    <mergeCell ref="J13:Q13"/>
    <mergeCell ref="J14:Q14"/>
    <mergeCell ref="J15:Q15"/>
    <mergeCell ref="J16:Q16"/>
    <mergeCell ref="J17:Q17"/>
    <mergeCell ref="A9:H10"/>
    <mergeCell ref="J9:Q9"/>
    <mergeCell ref="J10:Q10"/>
    <mergeCell ref="J11:Q11"/>
    <mergeCell ref="J12:Q12"/>
    <mergeCell ref="A1:H1"/>
    <mergeCell ref="I1:R1"/>
    <mergeCell ref="J6:Q6"/>
    <mergeCell ref="J7:Q7"/>
    <mergeCell ref="J8:P8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29:H29" location="'Биланс на состојба'!A1" display="БС: Биланс на состојба"/>
    <hyperlink ref="B30:H30" location="'Биланс на успех - функциј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zoomScaleNormal="100" workbookViewId="0">
      <selection activeCell="B12" sqref="B12"/>
    </sheetView>
  </sheetViews>
  <sheetFormatPr defaultColWidth="9.28515625" defaultRowHeight="12.75" x14ac:dyDescent="0.2"/>
  <cols>
    <col min="1" max="1" width="65.5703125" style="47" customWidth="1"/>
    <col min="2" max="3" width="17.42578125" style="47" customWidth="1"/>
    <col min="4" max="4" width="10.28515625" style="47" customWidth="1"/>
    <col min="5" max="16384" width="9.28515625" style="47"/>
  </cols>
  <sheetData>
    <row r="1" spans="1:6" x14ac:dyDescent="0.2">
      <c r="A1" s="46" t="s">
        <v>244</v>
      </c>
      <c r="B1" s="245" t="str">
        <f>'ФИ-Почетна'!$C$18</f>
        <v>ОКТА АД - Скопје</v>
      </c>
      <c r="C1" s="245"/>
      <c r="D1" s="245"/>
    </row>
    <row r="2" spans="1:6" x14ac:dyDescent="0.2">
      <c r="A2" s="46" t="s">
        <v>252</v>
      </c>
      <c r="B2" s="48" t="str">
        <f>'ФИ-Почетна'!$C$22</f>
        <v>01.01 - 31.12</v>
      </c>
      <c r="C2" s="49"/>
      <c r="D2" s="50"/>
    </row>
    <row r="3" spans="1:6" x14ac:dyDescent="0.2">
      <c r="A3" s="46" t="s">
        <v>249</v>
      </c>
      <c r="B3" s="48">
        <f>'ФИ-Почетна'!$C$23</f>
        <v>2018</v>
      </c>
      <c r="C3" s="49"/>
      <c r="D3" s="50"/>
    </row>
    <row r="4" spans="1:6" x14ac:dyDescent="0.2">
      <c r="A4" s="51" t="s">
        <v>253</v>
      </c>
      <c r="B4" s="52" t="str">
        <f>'ФИ-Почетна'!$C$20</f>
        <v>не</v>
      </c>
      <c r="C4" s="53"/>
      <c r="D4" s="53"/>
      <c r="F4" s="54"/>
    </row>
    <row r="5" spans="1:6" x14ac:dyDescent="0.2">
      <c r="A5" s="51"/>
      <c r="B5" s="52"/>
      <c r="C5" s="53"/>
      <c r="D5" s="53"/>
      <c r="F5" s="54"/>
    </row>
    <row r="6" spans="1:6" ht="22.5" customHeight="1" x14ac:dyDescent="0.2">
      <c r="A6" s="247" t="s">
        <v>375</v>
      </c>
      <c r="B6" s="247"/>
      <c r="C6" s="247"/>
      <c r="D6" s="247"/>
      <c r="F6" s="54"/>
    </row>
    <row r="7" spans="1:6" ht="15" customHeight="1" x14ac:dyDescent="0.2">
      <c r="A7" s="246" t="s">
        <v>376</v>
      </c>
      <c r="B7" s="246"/>
      <c r="C7" s="246"/>
      <c r="D7" s="246"/>
      <c r="F7" s="54"/>
    </row>
    <row r="8" spans="1:6" ht="12.75" customHeight="1" thickBot="1" x14ac:dyDescent="0.25">
      <c r="A8" s="53"/>
      <c r="B8" s="244" t="s">
        <v>24</v>
      </c>
      <c r="C8" s="244"/>
      <c r="D8" s="244"/>
      <c r="F8" s="54"/>
    </row>
    <row r="9" spans="1:6" s="57" customFormat="1" ht="33" customHeight="1" thickTop="1" thickBot="1" x14ac:dyDescent="0.25">
      <c r="A9" s="55" t="s">
        <v>22</v>
      </c>
      <c r="B9" s="56" t="s">
        <v>20</v>
      </c>
      <c r="C9" s="56" t="s">
        <v>36</v>
      </c>
      <c r="D9" s="56" t="s">
        <v>21</v>
      </c>
      <c r="F9" s="58"/>
    </row>
    <row r="10" spans="1:6" ht="14.25" thickTop="1" thickBot="1" x14ac:dyDescent="0.25">
      <c r="A10" s="59" t="s">
        <v>273</v>
      </c>
      <c r="B10" s="60"/>
      <c r="C10" s="60"/>
      <c r="D10" s="60"/>
      <c r="F10" s="58"/>
    </row>
    <row r="11" spans="1:6" ht="14.25" thickTop="1" thickBot="1" x14ac:dyDescent="0.25">
      <c r="A11" s="61" t="s">
        <v>274</v>
      </c>
      <c r="B11" s="37">
        <f>B12+B13+B18+B19+B25+B26</f>
        <v>2189598.8519999995</v>
      </c>
      <c r="C11" s="37">
        <f>C12+C13+C18+C19+C25+C26</f>
        <v>1681146.6</v>
      </c>
      <c r="D11" s="37">
        <f t="shared" ref="D11:D34" si="0">IF(B11&lt;=0,0,C11/B11*100)</f>
        <v>76.778748694740386</v>
      </c>
      <c r="F11" s="58"/>
    </row>
    <row r="12" spans="1:6" ht="14.25" thickTop="1" thickBot="1" x14ac:dyDescent="0.25">
      <c r="A12" s="61" t="s">
        <v>275</v>
      </c>
      <c r="B12" s="38">
        <v>22745.563999999998</v>
      </c>
      <c r="C12" s="38">
        <v>14080.634</v>
      </c>
      <c r="D12" s="37">
        <f t="shared" si="0"/>
        <v>61.904967491683216</v>
      </c>
      <c r="F12" s="58"/>
    </row>
    <row r="13" spans="1:6" ht="14.25" thickTop="1" thickBot="1" x14ac:dyDescent="0.25">
      <c r="A13" s="61" t="s">
        <v>276</v>
      </c>
      <c r="B13" s="37">
        <f>SUM(B14:B17)</f>
        <v>2143070.6249999995</v>
      </c>
      <c r="C13" s="37">
        <f>SUM(C14:C17)</f>
        <v>1652688.37</v>
      </c>
      <c r="D13" s="37">
        <f t="shared" si="0"/>
        <v>77.117774408391256</v>
      </c>
      <c r="F13" s="58"/>
    </row>
    <row r="14" spans="1:6" ht="14.25" thickTop="1" thickBot="1" x14ac:dyDescent="0.25">
      <c r="A14" s="63" t="s">
        <v>277</v>
      </c>
      <c r="B14" s="220">
        <v>500592.37799999974</v>
      </c>
      <c r="C14" s="220">
        <v>471489.859</v>
      </c>
      <c r="D14" s="40">
        <f t="shared" si="0"/>
        <v>94.186383916536627</v>
      </c>
      <c r="F14" s="58"/>
    </row>
    <row r="15" spans="1:6" ht="27" thickTop="1" thickBot="1" x14ac:dyDescent="0.25">
      <c r="A15" s="63" t="s">
        <v>278</v>
      </c>
      <c r="B15" s="220">
        <v>1533538.5109999999</v>
      </c>
      <c r="C15" s="220">
        <v>1049530.8330000001</v>
      </c>
      <c r="D15" s="40">
        <f t="shared" si="0"/>
        <v>68.438505161217961</v>
      </c>
      <c r="F15" s="58"/>
    </row>
    <row r="16" spans="1:6" ht="14.25" thickTop="1" thickBot="1" x14ac:dyDescent="0.25">
      <c r="A16" s="63" t="s">
        <v>279</v>
      </c>
      <c r="B16" s="220">
        <v>0</v>
      </c>
      <c r="C16" s="220">
        <v>0</v>
      </c>
      <c r="D16" s="40">
        <f t="shared" si="0"/>
        <v>0</v>
      </c>
      <c r="F16" s="58"/>
    </row>
    <row r="17" spans="1:6" ht="14.25" thickTop="1" thickBot="1" x14ac:dyDescent="0.25">
      <c r="A17" s="63" t="s">
        <v>280</v>
      </c>
      <c r="B17" s="220">
        <v>108939.736</v>
      </c>
      <c r="C17" s="220">
        <v>131667.67800000001</v>
      </c>
      <c r="D17" s="40">
        <f t="shared" si="0"/>
        <v>120.86285760780622</v>
      </c>
      <c r="F17" s="58"/>
    </row>
    <row r="18" spans="1:6" ht="14.25" thickTop="1" thickBot="1" x14ac:dyDescent="0.25">
      <c r="A18" s="61" t="s">
        <v>281</v>
      </c>
      <c r="B18" s="220">
        <v>0</v>
      </c>
      <c r="C18" s="220">
        <v>0</v>
      </c>
      <c r="D18" s="37">
        <f t="shared" si="0"/>
        <v>0</v>
      </c>
      <c r="F18" s="58"/>
    </row>
    <row r="19" spans="1:6" ht="14.25" thickTop="1" thickBot="1" x14ac:dyDescent="0.25">
      <c r="A19" s="61" t="s">
        <v>282</v>
      </c>
      <c r="B19" s="37">
        <f>SUM(B20:B24)</f>
        <v>23782.663</v>
      </c>
      <c r="C19" s="37">
        <f>SUM(C20:C24)</f>
        <v>10179.341000000015</v>
      </c>
      <c r="D19" s="37">
        <f t="shared" si="0"/>
        <v>42.801518904758538</v>
      </c>
      <c r="F19" s="58"/>
    </row>
    <row r="20" spans="1:6" ht="14.25" thickTop="1" thickBot="1" x14ac:dyDescent="0.25">
      <c r="A20" s="63" t="s">
        <v>283</v>
      </c>
      <c r="B20" s="220">
        <v>0</v>
      </c>
      <c r="C20" s="220">
        <v>0</v>
      </c>
      <c r="D20" s="40">
        <f t="shared" si="0"/>
        <v>0</v>
      </c>
      <c r="F20" s="58"/>
    </row>
    <row r="21" spans="1:6" ht="14.25" thickTop="1" thickBot="1" x14ac:dyDescent="0.25">
      <c r="A21" s="63" t="s">
        <v>284</v>
      </c>
      <c r="B21" s="220">
        <v>0</v>
      </c>
      <c r="C21" s="220">
        <v>0</v>
      </c>
      <c r="D21" s="40">
        <f t="shared" si="0"/>
        <v>0</v>
      </c>
      <c r="F21" s="58"/>
    </row>
    <row r="22" spans="1:6" ht="14.25" thickTop="1" thickBot="1" x14ac:dyDescent="0.25">
      <c r="A22" s="63" t="s">
        <v>285</v>
      </c>
      <c r="B22" s="220">
        <v>0</v>
      </c>
      <c r="C22" s="220">
        <v>0</v>
      </c>
      <c r="D22" s="40">
        <f t="shared" si="0"/>
        <v>0</v>
      </c>
      <c r="F22" s="58"/>
    </row>
    <row r="23" spans="1:6" ht="14.25" thickTop="1" thickBot="1" x14ac:dyDescent="0.25">
      <c r="A23" s="63" t="s">
        <v>286</v>
      </c>
      <c r="B23" s="220">
        <v>23310.5</v>
      </c>
      <c r="C23" s="220">
        <v>9832.5</v>
      </c>
      <c r="D23" s="40">
        <f t="shared" si="0"/>
        <v>42.180562407498769</v>
      </c>
      <c r="F23" s="58"/>
    </row>
    <row r="24" spans="1:6" ht="14.25" thickTop="1" thickBot="1" x14ac:dyDescent="0.25">
      <c r="A24" s="63" t="s">
        <v>287</v>
      </c>
      <c r="B24" s="220">
        <v>472.16300000000001</v>
      </c>
      <c r="C24" s="220">
        <v>346.8410000000149</v>
      </c>
      <c r="D24" s="40">
        <f t="shared" si="0"/>
        <v>73.45789483716743</v>
      </c>
      <c r="F24" s="58"/>
    </row>
    <row r="25" spans="1:6" ht="15.75" customHeight="1" thickTop="1" thickBot="1" x14ac:dyDescent="0.25">
      <c r="A25" s="61" t="s">
        <v>288</v>
      </c>
      <c r="B25" s="38">
        <v>0</v>
      </c>
      <c r="C25" s="38">
        <v>0</v>
      </c>
      <c r="D25" s="37">
        <f t="shared" si="0"/>
        <v>0</v>
      </c>
      <c r="F25" s="58"/>
    </row>
    <row r="26" spans="1:6" ht="14.25" thickTop="1" thickBot="1" x14ac:dyDescent="0.25">
      <c r="A26" s="61" t="s">
        <v>289</v>
      </c>
      <c r="B26" s="38">
        <v>0</v>
      </c>
      <c r="C26" s="38">
        <v>4198.2550000000001</v>
      </c>
      <c r="D26" s="37">
        <f t="shared" si="0"/>
        <v>0</v>
      </c>
      <c r="F26" s="58"/>
    </row>
    <row r="27" spans="1:6" ht="14.25" thickTop="1" thickBot="1" x14ac:dyDescent="0.25">
      <c r="A27" s="61" t="s">
        <v>290</v>
      </c>
      <c r="B27" s="37">
        <f>SUM(B28:B33)</f>
        <v>3579781.2110000006</v>
      </c>
      <c r="C27" s="37">
        <f>SUM(C28:C33)</f>
        <v>3401027.6579999998</v>
      </c>
      <c r="D27" s="37">
        <f t="shared" si="0"/>
        <v>95.006578825244276</v>
      </c>
      <c r="F27" s="58"/>
    </row>
    <row r="28" spans="1:6" ht="14.25" thickTop="1" thickBot="1" x14ac:dyDescent="0.25">
      <c r="A28" s="65" t="s">
        <v>291</v>
      </c>
      <c r="B28" s="220">
        <v>492836.76199999999</v>
      </c>
      <c r="C28" s="220">
        <v>496388.147</v>
      </c>
      <c r="D28" s="40">
        <f t="shared" si="0"/>
        <v>100.72060066817825</v>
      </c>
      <c r="F28" s="58"/>
    </row>
    <row r="29" spans="1:6" ht="15.75" customHeight="1" thickTop="1" thickBot="1" x14ac:dyDescent="0.25">
      <c r="A29" s="65" t="s">
        <v>292</v>
      </c>
      <c r="B29" s="220">
        <v>787052.38100000005</v>
      </c>
      <c r="C29" s="220">
        <v>438194.61800000002</v>
      </c>
      <c r="D29" s="40">
        <f t="shared" si="0"/>
        <v>55.675407200121285</v>
      </c>
      <c r="F29" s="58"/>
    </row>
    <row r="30" spans="1:6" ht="14.25" thickTop="1" thickBot="1" x14ac:dyDescent="0.25">
      <c r="A30" s="65" t="s">
        <v>293</v>
      </c>
      <c r="B30" s="220">
        <v>776421.56200000003</v>
      </c>
      <c r="C30" s="220">
        <v>999072.06499999994</v>
      </c>
      <c r="D30" s="40">
        <f t="shared" si="0"/>
        <v>128.67649662207603</v>
      </c>
      <c r="F30" s="58"/>
    </row>
    <row r="31" spans="1:6" ht="14.25" thickTop="1" thickBot="1" x14ac:dyDescent="0.25">
      <c r="A31" s="65" t="s">
        <v>294</v>
      </c>
      <c r="B31" s="220">
        <v>0</v>
      </c>
      <c r="C31" s="220">
        <v>0</v>
      </c>
      <c r="D31" s="40">
        <f t="shared" si="0"/>
        <v>0</v>
      </c>
      <c r="F31" s="58"/>
    </row>
    <row r="32" spans="1:6" ht="14.25" thickTop="1" thickBot="1" x14ac:dyDescent="0.25">
      <c r="A32" s="65" t="s">
        <v>295</v>
      </c>
      <c r="B32" s="220">
        <v>1462334.4280000001</v>
      </c>
      <c r="C32" s="220">
        <v>1376726.585</v>
      </c>
      <c r="D32" s="40">
        <f t="shared" si="0"/>
        <v>94.14580951109221</v>
      </c>
      <c r="F32" s="58"/>
    </row>
    <row r="33" spans="1:6" ht="14.25" thickTop="1" thickBot="1" x14ac:dyDescent="0.25">
      <c r="A33" s="65" t="s">
        <v>296</v>
      </c>
      <c r="B33" s="220">
        <v>61136.078000000001</v>
      </c>
      <c r="C33" s="220">
        <v>90646.243000000002</v>
      </c>
      <c r="D33" s="40">
        <f t="shared" si="0"/>
        <v>148.26964039139051</v>
      </c>
      <c r="F33" s="58"/>
    </row>
    <row r="34" spans="1:6" ht="14.25" thickTop="1" thickBot="1" x14ac:dyDescent="0.25">
      <c r="A34" s="66" t="s">
        <v>297</v>
      </c>
      <c r="B34" s="37">
        <f>B11+B27</f>
        <v>5769380.0630000001</v>
      </c>
      <c r="C34" s="37">
        <f>C11+C27</f>
        <v>5082174.2579999994</v>
      </c>
      <c r="D34" s="37">
        <f t="shared" si="0"/>
        <v>88.088740947971758</v>
      </c>
      <c r="F34" s="58"/>
    </row>
    <row r="35" spans="1:6" ht="14.25" thickTop="1" thickBot="1" x14ac:dyDescent="0.25">
      <c r="A35" s="67" t="s">
        <v>298</v>
      </c>
      <c r="B35" s="39">
        <v>3615529.8280000002</v>
      </c>
      <c r="C35" s="39">
        <v>3615529.8280000002</v>
      </c>
      <c r="D35" s="40">
        <f>IF(B35&lt;=0,0,C35/B35*100)</f>
        <v>100</v>
      </c>
      <c r="F35" s="58"/>
    </row>
    <row r="36" spans="1:6" ht="14.25" thickTop="1" thickBot="1" x14ac:dyDescent="0.25">
      <c r="A36" s="68" t="s">
        <v>299</v>
      </c>
      <c r="B36" s="41"/>
      <c r="C36" s="41"/>
      <c r="D36" s="41"/>
      <c r="F36" s="58"/>
    </row>
    <row r="37" spans="1:6" ht="14.25" thickTop="1" thickBot="1" x14ac:dyDescent="0.25">
      <c r="A37" s="70" t="s">
        <v>300</v>
      </c>
      <c r="B37" s="37">
        <f>(SUM(B38:B41))</f>
        <v>4580906.4809999997</v>
      </c>
      <c r="C37" s="37">
        <f>(SUM(C38:C41))</f>
        <v>4485083.78</v>
      </c>
      <c r="D37" s="37">
        <f t="shared" ref="D37:D57" si="1">IF(B37&lt;=0,0,C37/B37*100)</f>
        <v>97.908215297617645</v>
      </c>
      <c r="F37" s="58"/>
    </row>
    <row r="38" spans="1:6" ht="14.25" thickTop="1" thickBot="1" x14ac:dyDescent="0.25">
      <c r="A38" s="63" t="s">
        <v>301</v>
      </c>
      <c r="B38" s="220">
        <v>2472819.5159999998</v>
      </c>
      <c r="C38" s="220">
        <v>2472819.5159999998</v>
      </c>
      <c r="D38" s="40">
        <f t="shared" si="1"/>
        <v>100</v>
      </c>
      <c r="F38" s="58"/>
    </row>
    <row r="39" spans="1:6" ht="14.25" thickTop="1" thickBot="1" x14ac:dyDescent="0.25">
      <c r="A39" s="71" t="s">
        <v>302</v>
      </c>
      <c r="B39" s="220">
        <v>909570.65</v>
      </c>
      <c r="C39" s="220">
        <v>913875.299</v>
      </c>
      <c r="D39" s="40">
        <f t="shared" si="1"/>
        <v>100.4732616427322</v>
      </c>
      <c r="F39" s="58"/>
    </row>
    <row r="40" spans="1:6" ht="14.25" thickTop="1" thickBot="1" x14ac:dyDescent="0.25">
      <c r="A40" s="63" t="s">
        <v>128</v>
      </c>
      <c r="B40" s="220">
        <v>1198516.3149999999</v>
      </c>
      <c r="C40" s="220">
        <v>1098388.9650000001</v>
      </c>
      <c r="D40" s="40">
        <f t="shared" si="1"/>
        <v>91.645724906131136</v>
      </c>
      <c r="F40" s="58"/>
    </row>
    <row r="41" spans="1:6" ht="14.25" thickTop="1" thickBot="1" x14ac:dyDescent="0.25">
      <c r="A41" s="63" t="s">
        <v>303</v>
      </c>
      <c r="B41" s="220">
        <v>0</v>
      </c>
      <c r="C41" s="220">
        <v>0</v>
      </c>
      <c r="D41" s="40">
        <f t="shared" si="1"/>
        <v>0</v>
      </c>
      <c r="F41" s="58"/>
    </row>
    <row r="42" spans="1:6" ht="14.25" thickTop="1" thickBot="1" x14ac:dyDescent="0.25">
      <c r="A42" s="72" t="s">
        <v>304</v>
      </c>
      <c r="B42" s="37">
        <f>B43+B51</f>
        <v>1188473.5819999999</v>
      </c>
      <c r="C42" s="37">
        <f>C43+C51</f>
        <v>597090.478</v>
      </c>
      <c r="D42" s="37">
        <f t="shared" si="1"/>
        <v>50.240113625007787</v>
      </c>
      <c r="F42" s="58"/>
    </row>
    <row r="43" spans="1:6" ht="14.25" thickTop="1" thickBot="1" x14ac:dyDescent="0.25">
      <c r="A43" s="66" t="s">
        <v>305</v>
      </c>
      <c r="B43" s="37">
        <f>SUM(B44:B50)</f>
        <v>1174793.8999999999</v>
      </c>
      <c r="C43" s="37">
        <f>SUM(C44:C50)</f>
        <v>584746.08799999999</v>
      </c>
      <c r="D43" s="37">
        <f t="shared" si="1"/>
        <v>49.774355144336383</v>
      </c>
      <c r="F43" s="58"/>
    </row>
    <row r="44" spans="1:6" ht="14.25" thickTop="1" thickBot="1" x14ac:dyDescent="0.25">
      <c r="A44" s="63" t="s">
        <v>306</v>
      </c>
      <c r="B44" s="220">
        <v>1056571.5449999999</v>
      </c>
      <c r="C44" s="220">
        <v>450573.88500000001</v>
      </c>
      <c r="D44" s="40">
        <f t="shared" si="1"/>
        <v>42.644900587399412</v>
      </c>
      <c r="F44" s="54"/>
    </row>
    <row r="45" spans="1:6" ht="14.25" thickTop="1" thickBot="1" x14ac:dyDescent="0.25">
      <c r="A45" s="65" t="s">
        <v>307</v>
      </c>
      <c r="B45" s="220">
        <v>0</v>
      </c>
      <c r="C45" s="220">
        <v>0</v>
      </c>
      <c r="D45" s="40">
        <f t="shared" si="1"/>
        <v>0</v>
      </c>
      <c r="F45" s="54"/>
    </row>
    <row r="46" spans="1:6" ht="14.25" thickTop="1" thickBot="1" x14ac:dyDescent="0.25">
      <c r="A46" s="65" t="s">
        <v>308</v>
      </c>
      <c r="B46" s="220">
        <v>0</v>
      </c>
      <c r="C46" s="220">
        <v>0</v>
      </c>
      <c r="D46" s="40">
        <f t="shared" si="1"/>
        <v>0</v>
      </c>
      <c r="F46" s="54"/>
    </row>
    <row r="47" spans="1:6" ht="14.25" thickTop="1" thickBot="1" x14ac:dyDescent="0.25">
      <c r="A47" s="65" t="s">
        <v>309</v>
      </c>
      <c r="B47" s="220">
        <v>21156.983</v>
      </c>
      <c r="C47" s="220">
        <v>23204.409</v>
      </c>
      <c r="D47" s="40">
        <f t="shared" si="1"/>
        <v>109.67730606958467</v>
      </c>
      <c r="F47" s="54"/>
    </row>
    <row r="48" spans="1:6" ht="14.25" thickTop="1" thickBot="1" x14ac:dyDescent="0.25">
      <c r="A48" s="65" t="s">
        <v>310</v>
      </c>
      <c r="B48" s="220">
        <v>47195.232000000004</v>
      </c>
      <c r="C48" s="220">
        <v>55800.021000000001</v>
      </c>
      <c r="D48" s="40">
        <f t="shared" si="1"/>
        <v>118.23232694353531</v>
      </c>
    </row>
    <row r="49" spans="1:4" ht="14.25" thickTop="1" thickBot="1" x14ac:dyDescent="0.25">
      <c r="A49" s="65" t="s">
        <v>311</v>
      </c>
      <c r="B49" s="220">
        <v>49870.14</v>
      </c>
      <c r="C49" s="220">
        <v>55167.773000000001</v>
      </c>
      <c r="D49" s="40">
        <f t="shared" si="1"/>
        <v>110.62285568077411</v>
      </c>
    </row>
    <row r="50" spans="1:4" ht="27" thickTop="1" thickBot="1" x14ac:dyDescent="0.25">
      <c r="A50" s="65" t="s">
        <v>312</v>
      </c>
      <c r="B50" s="220">
        <v>0</v>
      </c>
      <c r="C50" s="220">
        <v>0</v>
      </c>
      <c r="D50" s="40">
        <f t="shared" si="1"/>
        <v>0</v>
      </c>
    </row>
    <row r="51" spans="1:4" ht="14.25" thickTop="1" thickBot="1" x14ac:dyDescent="0.25">
      <c r="A51" s="66" t="s">
        <v>313</v>
      </c>
      <c r="B51" s="37">
        <f>SUM(B52:B55)</f>
        <v>13679.682000000001</v>
      </c>
      <c r="C51" s="37">
        <f>SUM(C52:C55)</f>
        <v>12344.39</v>
      </c>
      <c r="D51" s="37">
        <f t="shared" si="1"/>
        <v>90.238866663713367</v>
      </c>
    </row>
    <row r="52" spans="1:4" ht="17.25" customHeight="1" thickTop="1" thickBot="1" x14ac:dyDescent="0.25">
      <c r="A52" s="65" t="s">
        <v>314</v>
      </c>
      <c r="B52" s="220">
        <v>0</v>
      </c>
      <c r="C52" s="220">
        <v>0</v>
      </c>
      <c r="D52" s="40">
        <f t="shared" si="1"/>
        <v>0</v>
      </c>
    </row>
    <row r="53" spans="1:4" ht="15.75" customHeight="1" thickTop="1" thickBot="1" x14ac:dyDescent="0.25">
      <c r="A53" s="65" t="s">
        <v>315</v>
      </c>
      <c r="B53" s="220">
        <v>0</v>
      </c>
      <c r="C53" s="220">
        <v>0</v>
      </c>
      <c r="D53" s="40">
        <f t="shared" si="1"/>
        <v>0</v>
      </c>
    </row>
    <row r="54" spans="1:4" ht="14.25" thickTop="1" thickBot="1" x14ac:dyDescent="0.25">
      <c r="A54" s="65" t="s">
        <v>316</v>
      </c>
      <c r="B54" s="220">
        <v>13679.682000000001</v>
      </c>
      <c r="C54" s="220">
        <v>12344.39</v>
      </c>
      <c r="D54" s="40">
        <f t="shared" si="1"/>
        <v>90.238866663713367</v>
      </c>
    </row>
    <row r="55" spans="1:4" ht="14.25" thickTop="1" thickBot="1" x14ac:dyDescent="0.25">
      <c r="A55" s="65" t="s">
        <v>317</v>
      </c>
      <c r="B55" s="220">
        <v>0</v>
      </c>
      <c r="C55" s="220">
        <v>0</v>
      </c>
      <c r="D55" s="40">
        <f t="shared" si="1"/>
        <v>0</v>
      </c>
    </row>
    <row r="56" spans="1:4" ht="14.25" thickTop="1" thickBot="1" x14ac:dyDescent="0.25">
      <c r="A56" s="61" t="s">
        <v>318</v>
      </c>
      <c r="B56" s="37">
        <f>B37+B43+B51</f>
        <v>5769380.0629999992</v>
      </c>
      <c r="C56" s="37">
        <f>C37+C43+C51</f>
        <v>5082174.2580000004</v>
      </c>
      <c r="D56" s="37">
        <f t="shared" si="1"/>
        <v>88.088740947971772</v>
      </c>
    </row>
    <row r="57" spans="1:4" ht="14.25" thickTop="1" thickBot="1" x14ac:dyDescent="0.25">
      <c r="A57" s="67" t="s">
        <v>319</v>
      </c>
      <c r="B57" s="39">
        <v>3615529.8280000002</v>
      </c>
      <c r="C57" s="39">
        <v>3615529.8280000002</v>
      </c>
      <c r="D57" s="40">
        <f t="shared" si="1"/>
        <v>100</v>
      </c>
    </row>
    <row r="58" spans="1:4" ht="13.5" thickTop="1" x14ac:dyDescent="0.2">
      <c r="A58" s="53"/>
      <c r="B58" s="53"/>
      <c r="C58" s="53"/>
      <c r="D58" s="53"/>
    </row>
    <row r="59" spans="1:4" x14ac:dyDescent="0.2">
      <c r="A59" s="53"/>
      <c r="B59" s="53"/>
      <c r="C59" s="53"/>
      <c r="D59" s="53"/>
    </row>
    <row r="60" spans="1:4" x14ac:dyDescent="0.2">
      <c r="A60" s="53"/>
      <c r="B60" s="53"/>
      <c r="C60" s="53"/>
      <c r="D60" s="53"/>
    </row>
    <row r="61" spans="1:4" x14ac:dyDescent="0.2">
      <c r="A61" s="53"/>
      <c r="B61" s="53"/>
      <c r="C61" s="53"/>
      <c r="D61" s="53"/>
    </row>
  </sheetData>
  <sheetProtection password="B44F" sheet="1" selectLockedCells="1"/>
  <mergeCells count="4">
    <mergeCell ref="B8:D8"/>
    <mergeCell ref="B1:D1"/>
    <mergeCell ref="A7:D7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Normal="100" workbookViewId="0">
      <selection activeCell="D43" sqref="D43:D56"/>
    </sheetView>
  </sheetViews>
  <sheetFormatPr defaultColWidth="9.28515625" defaultRowHeight="12.75" x14ac:dyDescent="0.2"/>
  <cols>
    <col min="1" max="1" width="5" style="75" customWidth="1"/>
    <col min="2" max="2" width="64.7109375" style="75" customWidth="1"/>
    <col min="3" max="4" width="15.7109375" style="75" customWidth="1"/>
    <col min="5" max="5" width="10.28515625" style="75" customWidth="1"/>
    <col min="6" max="16384" width="9.28515625" style="75"/>
  </cols>
  <sheetData>
    <row r="1" spans="1:7" ht="13.5" customHeight="1" x14ac:dyDescent="0.2">
      <c r="A1" s="73"/>
      <c r="B1" s="74" t="s">
        <v>244</v>
      </c>
      <c r="C1" s="248" t="str">
        <f>'ФИ-Почетна'!$C$18</f>
        <v>ОКТА АД - Скопје</v>
      </c>
      <c r="D1" s="248"/>
      <c r="E1" s="248"/>
    </row>
    <row r="2" spans="1:7" ht="12.75" customHeight="1" x14ac:dyDescent="0.2">
      <c r="A2" s="73"/>
      <c r="B2" s="74" t="s">
        <v>252</v>
      </c>
      <c r="C2" s="76" t="str">
        <f>'ФИ-Почетна'!$C$22</f>
        <v>01.01 - 31.12</v>
      </c>
      <c r="D2" s="77"/>
      <c r="E2" s="78"/>
    </row>
    <row r="3" spans="1:7" x14ac:dyDescent="0.2">
      <c r="A3" s="73"/>
      <c r="B3" s="79" t="s">
        <v>249</v>
      </c>
      <c r="C3" s="80">
        <f>'ФИ-Почетна'!$C$23</f>
        <v>2018</v>
      </c>
      <c r="D3" s="81"/>
      <c r="E3" s="81"/>
      <c r="G3" s="82"/>
    </row>
    <row r="4" spans="1:7" ht="15.75" customHeight="1" x14ac:dyDescent="0.2">
      <c r="A4" s="73"/>
      <c r="B4" s="79" t="s">
        <v>253</v>
      </c>
      <c r="C4" s="83" t="str">
        <f>'ФИ-Почетна'!$C$20</f>
        <v>не</v>
      </c>
      <c r="D4" s="81"/>
      <c r="E4" s="81"/>
      <c r="G4" s="82"/>
    </row>
    <row r="5" spans="1:7" ht="15.75" customHeight="1" x14ac:dyDescent="0.2">
      <c r="A5" s="73"/>
      <c r="B5" s="79"/>
      <c r="C5" s="83"/>
      <c r="D5" s="81"/>
      <c r="E5" s="81"/>
      <c r="G5" s="82"/>
    </row>
    <row r="6" spans="1:7" ht="21" customHeight="1" x14ac:dyDescent="0.2">
      <c r="A6" s="73"/>
      <c r="B6" s="252" t="s">
        <v>19</v>
      </c>
      <c r="C6" s="252"/>
      <c r="D6" s="252"/>
      <c r="E6" s="81"/>
      <c r="G6" s="82"/>
    </row>
    <row r="7" spans="1:7" ht="15.75" customHeight="1" x14ac:dyDescent="0.2">
      <c r="A7" s="73"/>
      <c r="B7" s="246" t="s">
        <v>377</v>
      </c>
      <c r="C7" s="246"/>
      <c r="D7" s="246"/>
      <c r="E7" s="81"/>
      <c r="G7" s="82"/>
    </row>
    <row r="8" spans="1:7" ht="13.5" thickBot="1" x14ac:dyDescent="0.25">
      <c r="A8" s="73"/>
      <c r="B8" s="73"/>
      <c r="C8" s="256" t="s">
        <v>24</v>
      </c>
      <c r="D8" s="256"/>
      <c r="E8" s="256"/>
      <c r="G8" s="82"/>
    </row>
    <row r="9" spans="1:7" ht="27" customHeight="1" thickTop="1" thickBot="1" x14ac:dyDescent="0.25">
      <c r="A9" s="257" t="s">
        <v>23</v>
      </c>
      <c r="B9" s="255" t="s">
        <v>22</v>
      </c>
      <c r="C9" s="84" t="s">
        <v>20</v>
      </c>
      <c r="D9" s="84" t="s">
        <v>36</v>
      </c>
      <c r="E9" s="84" t="s">
        <v>21</v>
      </c>
      <c r="G9" s="82"/>
    </row>
    <row r="10" spans="1:7" ht="52.5" thickTop="1" thickBot="1" x14ac:dyDescent="0.25">
      <c r="A10" s="257"/>
      <c r="B10" s="255"/>
      <c r="C10" s="84" t="s">
        <v>193</v>
      </c>
      <c r="D10" s="84" t="s">
        <v>193</v>
      </c>
      <c r="E10" s="84" t="s">
        <v>194</v>
      </c>
      <c r="G10" s="82"/>
    </row>
    <row r="11" spans="1:7" ht="14.25" thickTop="1" thickBot="1" x14ac:dyDescent="0.25">
      <c r="A11" s="85">
        <v>1</v>
      </c>
      <c r="B11" s="202" t="s">
        <v>0</v>
      </c>
      <c r="C11" s="5">
        <f>SUM(C12:C13)</f>
        <v>23099901.940000001</v>
      </c>
      <c r="D11" s="5">
        <f>SUM(D12:D13)</f>
        <v>27513616.443</v>
      </c>
      <c r="E11" s="5">
        <f>IF(C11&lt;=0,0,D11/C11*100)</f>
        <v>119.10707030040317</v>
      </c>
      <c r="G11" s="82"/>
    </row>
    <row r="12" spans="1:7" ht="14.25" thickTop="1" thickBot="1" x14ac:dyDescent="0.25">
      <c r="A12" s="85" t="s">
        <v>257</v>
      </c>
      <c r="B12" s="203" t="s">
        <v>12</v>
      </c>
      <c r="C12" s="12">
        <v>20420268.809</v>
      </c>
      <c r="D12" s="12">
        <v>23580363.061000001</v>
      </c>
      <c r="E12" s="5">
        <f t="shared" ref="E12:E38" si="0">IF(C12&lt;=0,0,D12/C12*100)</f>
        <v>115.47528233618172</v>
      </c>
      <c r="G12" s="82"/>
    </row>
    <row r="13" spans="1:7" ht="14.25" thickTop="1" thickBot="1" x14ac:dyDescent="0.25">
      <c r="A13" s="85" t="s">
        <v>258</v>
      </c>
      <c r="B13" s="204" t="s">
        <v>13</v>
      </c>
      <c r="C13" s="12">
        <v>2679633.1310000001</v>
      </c>
      <c r="D13" s="12">
        <v>3933253.3820000002</v>
      </c>
      <c r="E13" s="5">
        <f t="shared" si="0"/>
        <v>146.78327926674677</v>
      </c>
      <c r="G13" s="82"/>
    </row>
    <row r="14" spans="1:7" ht="14.25" thickTop="1" thickBot="1" x14ac:dyDescent="0.25">
      <c r="A14" s="85">
        <v>2</v>
      </c>
      <c r="B14" s="202" t="s">
        <v>259</v>
      </c>
      <c r="C14" s="12">
        <v>21939317.103</v>
      </c>
      <c r="D14" s="12">
        <v>26612288.581999999</v>
      </c>
      <c r="E14" s="5">
        <f t="shared" si="0"/>
        <v>121.29953023178197</v>
      </c>
      <c r="G14" s="82"/>
    </row>
    <row r="15" spans="1:7" ht="14.25" thickTop="1" thickBot="1" x14ac:dyDescent="0.25">
      <c r="A15" s="85">
        <v>3</v>
      </c>
      <c r="B15" s="205" t="s">
        <v>260</v>
      </c>
      <c r="C15" s="36">
        <f>C11-C14</f>
        <v>1160584.8370000012</v>
      </c>
      <c r="D15" s="36">
        <f>D11-D14</f>
        <v>901327.86100000143</v>
      </c>
      <c r="E15" s="36">
        <f t="shared" si="0"/>
        <v>77.661523075714669</v>
      </c>
      <c r="G15" s="82"/>
    </row>
    <row r="16" spans="1:7" ht="14.25" thickTop="1" thickBot="1" x14ac:dyDescent="0.25">
      <c r="A16" s="85">
        <v>4</v>
      </c>
      <c r="B16" s="202" t="s">
        <v>261</v>
      </c>
      <c r="C16" s="12">
        <v>245767.05902186487</v>
      </c>
      <c r="D16" s="12">
        <v>238820.26716900559</v>
      </c>
      <c r="E16" s="5">
        <f t="shared" si="0"/>
        <v>97.173424347222522</v>
      </c>
      <c r="G16" s="82"/>
    </row>
    <row r="17" spans="1:8" ht="14.25" thickTop="1" thickBot="1" x14ac:dyDescent="0.25">
      <c r="A17" s="85">
        <v>5</v>
      </c>
      <c r="B17" s="202" t="s">
        <v>262</v>
      </c>
      <c r="C17" s="12">
        <v>571795.61697813508</v>
      </c>
      <c r="D17" s="12">
        <v>586670.72083099454</v>
      </c>
      <c r="E17" s="5">
        <f t="shared" si="0"/>
        <v>102.60147217138046</v>
      </c>
      <c r="G17" s="82"/>
    </row>
    <row r="18" spans="1:8" ht="14.25" thickTop="1" thickBot="1" x14ac:dyDescent="0.25">
      <c r="A18" s="85">
        <v>6</v>
      </c>
      <c r="B18" s="206" t="s">
        <v>219</v>
      </c>
      <c r="C18" s="12">
        <v>404.10700000000003</v>
      </c>
      <c r="D18" s="12">
        <v>567.26800000000003</v>
      </c>
      <c r="E18" s="5">
        <f t="shared" si="0"/>
        <v>140.3756925764711</v>
      </c>
      <c r="G18" s="82"/>
    </row>
    <row r="19" spans="1:8" ht="14.25" thickTop="1" thickBot="1" x14ac:dyDescent="0.25">
      <c r="A19" s="85">
        <v>7</v>
      </c>
      <c r="B19" s="207" t="s">
        <v>1</v>
      </c>
      <c r="C19" s="12">
        <v>5894.3010000000004</v>
      </c>
      <c r="D19" s="12">
        <v>3209.1129999999998</v>
      </c>
      <c r="E19" s="5">
        <f t="shared" si="0"/>
        <v>54.44433529946977</v>
      </c>
      <c r="G19" s="82"/>
    </row>
    <row r="20" spans="1:8" ht="27" thickTop="1" thickBot="1" x14ac:dyDescent="0.25">
      <c r="A20" s="85">
        <v>8</v>
      </c>
      <c r="B20" s="206" t="s">
        <v>269</v>
      </c>
      <c r="C20" s="12">
        <v>110233.59299999999</v>
      </c>
      <c r="D20" s="12">
        <v>187311.64199999999</v>
      </c>
      <c r="E20" s="5">
        <f t="shared" si="0"/>
        <v>169.92246818989199</v>
      </c>
      <c r="G20" s="82"/>
    </row>
    <row r="21" spans="1:8" ht="16.5" customHeight="1" thickTop="1" thickBot="1" x14ac:dyDescent="0.25">
      <c r="A21" s="85">
        <v>9</v>
      </c>
      <c r="B21" s="208" t="s">
        <v>207</v>
      </c>
      <c r="C21" s="6">
        <f>C15-C16-C17-C18+C19-C20</f>
        <v>238278.76200000121</v>
      </c>
      <c r="D21" s="6">
        <f>D15-D16-D17-D18+D19-D20</f>
        <v>-108832.92399999869</v>
      </c>
      <c r="E21" s="6">
        <f t="shared" si="0"/>
        <v>-45.674622063043174</v>
      </c>
      <c r="G21" s="82"/>
    </row>
    <row r="22" spans="1:8" ht="14.25" customHeight="1" thickTop="1" thickBot="1" x14ac:dyDescent="0.25">
      <c r="A22" s="85">
        <v>10</v>
      </c>
      <c r="B22" s="206" t="s">
        <v>3</v>
      </c>
      <c r="C22" s="5">
        <f>C23+C24+C25</f>
        <v>49848.891000000003</v>
      </c>
      <c r="D22" s="5">
        <f>D23+D24+D25</f>
        <v>33932.402000000002</v>
      </c>
      <c r="E22" s="5">
        <f t="shared" si="0"/>
        <v>68.070525380394116</v>
      </c>
      <c r="G22" s="82"/>
    </row>
    <row r="23" spans="1:8" ht="14.25" thickTop="1" thickBot="1" x14ac:dyDescent="0.25">
      <c r="A23" s="85" t="s">
        <v>218</v>
      </c>
      <c r="B23" s="202" t="s">
        <v>220</v>
      </c>
      <c r="C23" s="12">
        <v>49848.891000000003</v>
      </c>
      <c r="D23" s="12">
        <v>33932.402000000002</v>
      </c>
      <c r="E23" s="5">
        <f t="shared" si="0"/>
        <v>68.070525380394116</v>
      </c>
      <c r="G23" s="82"/>
    </row>
    <row r="24" spans="1:8" ht="14.25" thickTop="1" thickBot="1" x14ac:dyDescent="0.25">
      <c r="A24" s="85" t="s">
        <v>263</v>
      </c>
      <c r="B24" s="202" t="s">
        <v>221</v>
      </c>
      <c r="C24" s="12">
        <v>0</v>
      </c>
      <c r="D24" s="12">
        <v>0</v>
      </c>
      <c r="E24" s="5">
        <f t="shared" si="0"/>
        <v>0</v>
      </c>
      <c r="G24" s="82"/>
    </row>
    <row r="25" spans="1:8" ht="14.25" thickTop="1" thickBot="1" x14ac:dyDescent="0.25">
      <c r="A25" s="85" t="s">
        <v>264</v>
      </c>
      <c r="B25" s="202" t="s">
        <v>229</v>
      </c>
      <c r="C25" s="12">
        <v>0</v>
      </c>
      <c r="D25" s="12">
        <v>0</v>
      </c>
      <c r="E25" s="5">
        <f t="shared" si="0"/>
        <v>0</v>
      </c>
      <c r="G25" s="82"/>
    </row>
    <row r="26" spans="1:8" ht="14.25" thickTop="1" thickBot="1" x14ac:dyDescent="0.25">
      <c r="A26" s="85">
        <v>11</v>
      </c>
      <c r="B26" s="206" t="s">
        <v>4</v>
      </c>
      <c r="C26" s="5">
        <f>C27+C28+C29</f>
        <v>53262.377</v>
      </c>
      <c r="D26" s="5">
        <f>D27+D28+D29</f>
        <v>29425.082999999999</v>
      </c>
      <c r="E26" s="5">
        <f t="shared" si="0"/>
        <v>55.245531005873048</v>
      </c>
      <c r="F26" s="82"/>
      <c r="G26" s="82"/>
      <c r="H26" s="82"/>
    </row>
    <row r="27" spans="1:8" ht="14.25" thickTop="1" thickBot="1" x14ac:dyDescent="0.25">
      <c r="A27" s="85" t="s">
        <v>265</v>
      </c>
      <c r="B27" s="202" t="s">
        <v>222</v>
      </c>
      <c r="C27" s="12">
        <v>53262.377</v>
      </c>
      <c r="D27" s="12">
        <v>29425.082999999999</v>
      </c>
      <c r="E27" s="5">
        <f t="shared" si="0"/>
        <v>55.245531005873048</v>
      </c>
      <c r="F27" s="82"/>
      <c r="G27" s="82"/>
      <c r="H27" s="82"/>
    </row>
    <row r="28" spans="1:8" ht="14.25" thickTop="1" thickBot="1" x14ac:dyDescent="0.25">
      <c r="A28" s="85" t="s">
        <v>266</v>
      </c>
      <c r="B28" s="202" t="s">
        <v>223</v>
      </c>
      <c r="C28" s="12">
        <v>0</v>
      </c>
      <c r="D28" s="12">
        <v>0</v>
      </c>
      <c r="E28" s="5">
        <f t="shared" si="0"/>
        <v>0</v>
      </c>
      <c r="F28" s="82"/>
      <c r="G28" s="82"/>
      <c r="H28" s="82"/>
    </row>
    <row r="29" spans="1:8" ht="14.25" thickTop="1" thickBot="1" x14ac:dyDescent="0.25">
      <c r="A29" s="85" t="s">
        <v>267</v>
      </c>
      <c r="B29" s="202" t="s">
        <v>230</v>
      </c>
      <c r="C29" s="12">
        <v>0</v>
      </c>
      <c r="D29" s="12">
        <v>0</v>
      </c>
      <c r="E29" s="5">
        <f t="shared" si="0"/>
        <v>0</v>
      </c>
      <c r="F29" s="82"/>
      <c r="G29" s="82"/>
      <c r="H29" s="82"/>
    </row>
    <row r="30" spans="1:8" ht="14.25" thickTop="1" thickBot="1" x14ac:dyDescent="0.25">
      <c r="A30" s="85">
        <v>12</v>
      </c>
      <c r="B30" s="208" t="s">
        <v>232</v>
      </c>
      <c r="C30" s="36">
        <f>C21+C22-C26</f>
        <v>234865.27600000121</v>
      </c>
      <c r="D30" s="36">
        <f>D21+D22-D26</f>
        <v>-104325.60499999869</v>
      </c>
      <c r="E30" s="6">
        <f t="shared" si="0"/>
        <v>-44.419339792059404</v>
      </c>
      <c r="F30" s="82"/>
      <c r="G30" s="82"/>
      <c r="H30" s="82"/>
    </row>
    <row r="31" spans="1:8" ht="14.25" thickTop="1" thickBot="1" x14ac:dyDescent="0.25">
      <c r="A31" s="85">
        <v>13</v>
      </c>
      <c r="B31" s="202" t="s">
        <v>231</v>
      </c>
      <c r="C31" s="12">
        <v>0</v>
      </c>
      <c r="D31" s="12">
        <v>0</v>
      </c>
      <c r="E31" s="5">
        <f t="shared" si="0"/>
        <v>0</v>
      </c>
      <c r="F31" s="82"/>
      <c r="G31" s="82"/>
      <c r="H31" s="82"/>
    </row>
    <row r="32" spans="1:8" ht="14.25" thickTop="1" thickBot="1" x14ac:dyDescent="0.25">
      <c r="A32" s="85">
        <v>14</v>
      </c>
      <c r="B32" s="208" t="s">
        <v>15</v>
      </c>
      <c r="C32" s="6">
        <f>C30+C31</f>
        <v>234865.27600000121</v>
      </c>
      <c r="D32" s="6">
        <f>D30+D31</f>
        <v>-104325.60499999869</v>
      </c>
      <c r="E32" s="6">
        <f t="shared" si="0"/>
        <v>-44.419339792059404</v>
      </c>
      <c r="F32" s="82"/>
      <c r="G32" s="82"/>
      <c r="H32" s="82"/>
    </row>
    <row r="33" spans="1:8" ht="17.25" customHeight="1" thickTop="1" thickBot="1" x14ac:dyDescent="0.25">
      <c r="A33" s="85">
        <v>15</v>
      </c>
      <c r="B33" s="206" t="s">
        <v>5</v>
      </c>
      <c r="C33" s="12">
        <v>31625.656999999999</v>
      </c>
      <c r="D33" s="12">
        <v>-4198.2550000000001</v>
      </c>
      <c r="E33" s="5">
        <f t="shared" si="0"/>
        <v>-13.274838843664179</v>
      </c>
      <c r="F33" s="82"/>
      <c r="G33" s="82"/>
      <c r="H33" s="82"/>
    </row>
    <row r="34" spans="1:8" ht="17.25" customHeight="1" thickTop="1" thickBot="1" x14ac:dyDescent="0.25">
      <c r="A34" s="85">
        <v>16</v>
      </c>
      <c r="B34" s="208" t="s">
        <v>18</v>
      </c>
      <c r="C34" s="6">
        <f>C32-C33</f>
        <v>203239.6190000012</v>
      </c>
      <c r="D34" s="6">
        <f>D32-D33</f>
        <v>-100127.34999999868</v>
      </c>
      <c r="E34" s="6">
        <f t="shared" si="0"/>
        <v>-49.265665076846112</v>
      </c>
      <c r="F34" s="82"/>
      <c r="G34" s="82"/>
      <c r="H34" s="82"/>
    </row>
    <row r="35" spans="1:8" ht="17.25" customHeight="1" thickTop="1" thickBot="1" x14ac:dyDescent="0.25">
      <c r="A35" s="85">
        <v>17</v>
      </c>
      <c r="B35" s="206" t="s">
        <v>6</v>
      </c>
      <c r="C35" s="12">
        <v>0</v>
      </c>
      <c r="D35" s="12"/>
      <c r="E35" s="5">
        <f t="shared" si="0"/>
        <v>0</v>
      </c>
      <c r="F35" s="82"/>
      <c r="G35" s="82"/>
      <c r="H35" s="82"/>
    </row>
    <row r="36" spans="1:8" ht="16.5" customHeight="1" thickTop="1" thickBot="1" x14ac:dyDescent="0.25">
      <c r="A36" s="85">
        <v>18</v>
      </c>
      <c r="B36" s="208" t="s">
        <v>233</v>
      </c>
      <c r="C36" s="36">
        <f>C34-C35</f>
        <v>203239.6190000012</v>
      </c>
      <c r="D36" s="36">
        <f>D34-D35</f>
        <v>-100127.34999999868</v>
      </c>
      <c r="E36" s="6">
        <f t="shared" si="0"/>
        <v>-49.265665076846112</v>
      </c>
      <c r="F36" s="82"/>
      <c r="G36" s="82"/>
      <c r="H36" s="82"/>
    </row>
    <row r="37" spans="1:8" ht="18" customHeight="1" thickTop="1" thickBot="1" x14ac:dyDescent="0.25">
      <c r="A37" s="85">
        <v>19</v>
      </c>
      <c r="B37" s="202" t="s">
        <v>234</v>
      </c>
      <c r="C37" s="12">
        <v>1953.6089999999999</v>
      </c>
      <c r="D37" s="12">
        <v>3174</v>
      </c>
      <c r="E37" s="5">
        <f t="shared" si="0"/>
        <v>162.4685389962884</v>
      </c>
      <c r="F37" s="82"/>
      <c r="G37" s="82"/>
      <c r="H37" s="82"/>
    </row>
    <row r="38" spans="1:8" ht="18" customHeight="1" thickTop="1" thickBot="1" x14ac:dyDescent="0.25">
      <c r="A38" s="85">
        <v>20</v>
      </c>
      <c r="B38" s="208" t="s">
        <v>235</v>
      </c>
      <c r="C38" s="6">
        <f>C34+C37</f>
        <v>205193.2280000012</v>
      </c>
      <c r="D38" s="6">
        <f>D34+D37</f>
        <v>-96953.349999998682</v>
      </c>
      <c r="E38" s="6">
        <f t="shared" si="0"/>
        <v>-47.249780582426496</v>
      </c>
      <c r="F38" s="82"/>
      <c r="G38" s="82"/>
      <c r="H38" s="82"/>
    </row>
    <row r="39" spans="1:8" ht="14.25" thickTop="1" thickBot="1" x14ac:dyDescent="0.25">
      <c r="A39" s="97"/>
      <c r="B39" s="98"/>
      <c r="C39" s="98"/>
      <c r="D39" s="98"/>
      <c r="E39" s="98"/>
      <c r="F39" s="82"/>
      <c r="G39" s="82"/>
      <c r="H39" s="82"/>
    </row>
    <row r="40" spans="1:8" ht="30.75" customHeight="1" thickTop="1" thickBot="1" x14ac:dyDescent="0.25">
      <c r="A40" s="249" t="s">
        <v>268</v>
      </c>
      <c r="B40" s="250"/>
      <c r="C40" s="250"/>
      <c r="D40" s="250"/>
      <c r="E40" s="251"/>
      <c r="F40" s="82"/>
      <c r="G40" s="82"/>
      <c r="H40" s="82"/>
    </row>
    <row r="41" spans="1:8" ht="27" customHeight="1" thickTop="1" thickBot="1" x14ac:dyDescent="0.25">
      <c r="A41" s="253" t="s">
        <v>23</v>
      </c>
      <c r="B41" s="255" t="s">
        <v>22</v>
      </c>
      <c r="C41" s="84" t="s">
        <v>20</v>
      </c>
      <c r="D41" s="84" t="s">
        <v>36</v>
      </c>
      <c r="E41" s="84" t="s">
        <v>21</v>
      </c>
    </row>
    <row r="42" spans="1:8" ht="52.5" thickTop="1" thickBot="1" x14ac:dyDescent="0.25">
      <c r="A42" s="254"/>
      <c r="B42" s="255"/>
      <c r="C42" s="84" t="s">
        <v>193</v>
      </c>
      <c r="D42" s="84" t="s">
        <v>193</v>
      </c>
      <c r="E42" s="84" t="s">
        <v>194</v>
      </c>
    </row>
    <row r="43" spans="1:8" ht="14.25" customHeight="1" thickTop="1" thickBot="1" x14ac:dyDescent="0.25">
      <c r="A43" s="85">
        <v>1</v>
      </c>
      <c r="B43" s="202" t="s">
        <v>0</v>
      </c>
      <c r="C43" s="221">
        <v>23099901.940000001</v>
      </c>
      <c r="D43" s="221">
        <v>27513616.443</v>
      </c>
      <c r="E43" s="5">
        <f t="shared" ref="E43:E57" si="1">IF(C43&lt;=0,0,D43/C43*100)</f>
        <v>119.10707030040317</v>
      </c>
    </row>
    <row r="44" spans="1:8" ht="14.25" thickTop="1" thickBot="1" x14ac:dyDescent="0.25">
      <c r="A44" s="85">
        <v>2</v>
      </c>
      <c r="B44" s="206" t="s">
        <v>1</v>
      </c>
      <c r="C44" s="221">
        <v>5894.3010000000004</v>
      </c>
      <c r="D44" s="221">
        <v>3209.1129999999998</v>
      </c>
      <c r="E44" s="5">
        <f t="shared" si="1"/>
        <v>54.44433529946977</v>
      </c>
    </row>
    <row r="45" spans="1:8" ht="17.25" customHeight="1" thickTop="1" thickBot="1" x14ac:dyDescent="0.25">
      <c r="A45" s="85">
        <v>3</v>
      </c>
      <c r="B45" s="206" t="s">
        <v>11</v>
      </c>
      <c r="C45" s="221">
        <v>0</v>
      </c>
      <c r="D45" s="221">
        <v>0</v>
      </c>
      <c r="E45" s="5">
        <f t="shared" si="1"/>
        <v>0</v>
      </c>
    </row>
    <row r="46" spans="1:8" ht="14.25" thickTop="1" thickBot="1" x14ac:dyDescent="0.25">
      <c r="A46" s="85">
        <v>4</v>
      </c>
      <c r="B46" s="209" t="s">
        <v>217</v>
      </c>
      <c r="C46" s="221">
        <v>21939317.103</v>
      </c>
      <c r="D46" s="221">
        <v>26612288.581999999</v>
      </c>
      <c r="E46" s="5">
        <f t="shared" si="1"/>
        <v>121.29953023178197</v>
      </c>
    </row>
    <row r="47" spans="1:8" ht="14.25" thickTop="1" thickBot="1" x14ac:dyDescent="0.25">
      <c r="A47" s="85">
        <v>5</v>
      </c>
      <c r="B47" s="209" t="s">
        <v>224</v>
      </c>
      <c r="C47" s="221">
        <v>58153.779000000002</v>
      </c>
      <c r="D47" s="221">
        <v>46390.478999999999</v>
      </c>
      <c r="E47" s="5">
        <f t="shared" si="1"/>
        <v>79.772079816171527</v>
      </c>
    </row>
    <row r="48" spans="1:8" ht="27" thickTop="1" thickBot="1" x14ac:dyDescent="0.25">
      <c r="A48" s="85">
        <v>6</v>
      </c>
      <c r="B48" s="209" t="s">
        <v>225</v>
      </c>
      <c r="C48" s="221">
        <v>0</v>
      </c>
      <c r="D48" s="221">
        <v>0</v>
      </c>
      <c r="E48" s="5">
        <f t="shared" si="1"/>
        <v>0</v>
      </c>
    </row>
    <row r="49" spans="1:5" ht="14.25" thickTop="1" thickBot="1" x14ac:dyDescent="0.25">
      <c r="A49" s="85">
        <v>7</v>
      </c>
      <c r="B49" s="209" t="s">
        <v>226</v>
      </c>
      <c r="C49" s="221">
        <v>65527.025999999998</v>
      </c>
      <c r="D49" s="221">
        <v>65942.851999999999</v>
      </c>
      <c r="E49" s="5">
        <f t="shared" si="1"/>
        <v>100.63458701757652</v>
      </c>
    </row>
    <row r="50" spans="1:5" ht="14.25" thickTop="1" thickBot="1" x14ac:dyDescent="0.25">
      <c r="A50" s="85">
        <v>8</v>
      </c>
      <c r="B50" s="209" t="s">
        <v>227</v>
      </c>
      <c r="C50" s="221">
        <v>98822.789000000004</v>
      </c>
      <c r="D50" s="221">
        <v>109470.89</v>
      </c>
      <c r="E50" s="5">
        <f t="shared" si="1"/>
        <v>110.77494483585157</v>
      </c>
    </row>
    <row r="51" spans="1:5" ht="14.25" thickTop="1" thickBot="1" x14ac:dyDescent="0.25">
      <c r="A51" s="85">
        <v>9</v>
      </c>
      <c r="B51" s="210" t="s">
        <v>2</v>
      </c>
      <c r="C51" s="221">
        <v>357006.51899999997</v>
      </c>
      <c r="D51" s="221">
        <v>331245.20299999998</v>
      </c>
      <c r="E51" s="5">
        <f t="shared" si="1"/>
        <v>92.784076864433956</v>
      </c>
    </row>
    <row r="52" spans="1:5" ht="14.25" thickTop="1" thickBot="1" x14ac:dyDescent="0.25">
      <c r="A52" s="85">
        <v>10</v>
      </c>
      <c r="B52" s="211" t="s">
        <v>228</v>
      </c>
      <c r="C52" s="221">
        <v>238456.67</v>
      </c>
      <c r="D52" s="221">
        <v>273008.83199999999</v>
      </c>
      <c r="E52" s="5">
        <f t="shared" si="1"/>
        <v>114.48991215049678</v>
      </c>
    </row>
    <row r="53" spans="1:5" ht="15.75" customHeight="1" thickTop="1" thickBot="1" x14ac:dyDescent="0.25">
      <c r="A53" s="85">
        <v>11</v>
      </c>
      <c r="B53" s="210" t="s">
        <v>270</v>
      </c>
      <c r="C53" s="221">
        <v>0</v>
      </c>
      <c r="D53" s="221">
        <v>0</v>
      </c>
      <c r="E53" s="5">
        <f t="shared" si="1"/>
        <v>0</v>
      </c>
    </row>
    <row r="54" spans="1:5" ht="14.25" thickTop="1" thickBot="1" x14ac:dyDescent="0.25">
      <c r="A54" s="85">
        <v>12</v>
      </c>
      <c r="B54" s="211" t="s">
        <v>271</v>
      </c>
      <c r="C54" s="221">
        <v>0</v>
      </c>
      <c r="D54" s="221">
        <v>0</v>
      </c>
      <c r="E54" s="5">
        <f t="shared" si="1"/>
        <v>0</v>
      </c>
    </row>
    <row r="55" spans="1:5" ht="14.25" thickTop="1" thickBot="1" x14ac:dyDescent="0.25">
      <c r="A55" s="85">
        <v>13</v>
      </c>
      <c r="B55" s="210" t="s">
        <v>219</v>
      </c>
      <c r="C55" s="221">
        <v>0</v>
      </c>
      <c r="D55" s="221">
        <v>0</v>
      </c>
      <c r="E55" s="5">
        <f t="shared" si="1"/>
        <v>0</v>
      </c>
    </row>
    <row r="56" spans="1:5" ht="14.25" thickTop="1" thickBot="1" x14ac:dyDescent="0.25">
      <c r="A56" s="85">
        <v>14</v>
      </c>
      <c r="B56" s="211" t="s">
        <v>272</v>
      </c>
      <c r="C56" s="221">
        <v>110233.59299999999</v>
      </c>
      <c r="D56" s="221">
        <v>187311.64199999999</v>
      </c>
      <c r="E56" s="5">
        <f t="shared" si="1"/>
        <v>169.92246818989199</v>
      </c>
    </row>
    <row r="57" spans="1:5" ht="18.75" customHeight="1" thickTop="1" thickBot="1" x14ac:dyDescent="0.25">
      <c r="A57" s="85">
        <v>15</v>
      </c>
      <c r="B57" s="208" t="s">
        <v>207</v>
      </c>
      <c r="C57" s="6">
        <f>(C43+C44)-(C45+C46+C47+C48+C49+C50+C51+C52+C53+C54+C55+C56)</f>
        <v>238278.76199999824</v>
      </c>
      <c r="D57" s="6">
        <f>(D43+D44)-(D45+D46+D47+D48+D49+D50+D51+D52+D53+D54+D55+D56)</f>
        <v>-108832.92399999872</v>
      </c>
      <c r="E57" s="6">
        <f t="shared" si="1"/>
        <v>-45.674622063043756</v>
      </c>
    </row>
    <row r="58" spans="1:5" ht="13.5" thickTop="1" x14ac:dyDescent="0.2">
      <c r="A58" s="81"/>
      <c r="B58" s="100"/>
      <c r="C58" s="81"/>
      <c r="D58" s="73"/>
      <c r="E58" s="73"/>
    </row>
    <row r="59" spans="1:5" x14ac:dyDescent="0.2">
      <c r="A59" s="81"/>
      <c r="B59" s="100"/>
      <c r="C59" s="81"/>
      <c r="D59" s="73"/>
      <c r="E59" s="73"/>
    </row>
    <row r="60" spans="1:5" x14ac:dyDescent="0.2">
      <c r="A60" s="81"/>
      <c r="B60" s="101"/>
      <c r="C60" s="81"/>
      <c r="D60" s="73"/>
      <c r="E60" s="73"/>
    </row>
    <row r="61" spans="1:5" x14ac:dyDescent="0.2">
      <c r="A61" s="102"/>
      <c r="B61" s="103"/>
      <c r="C61" s="102"/>
    </row>
    <row r="62" spans="1:5" x14ac:dyDescent="0.2">
      <c r="A62" s="102"/>
      <c r="B62" s="104"/>
      <c r="C62" s="102"/>
    </row>
    <row r="63" spans="1:5" x14ac:dyDescent="0.2">
      <c r="A63" s="102"/>
      <c r="B63" s="104"/>
      <c r="C63" s="102"/>
    </row>
    <row r="64" spans="1:5" x14ac:dyDescent="0.2">
      <c r="A64" s="102"/>
      <c r="B64" s="103"/>
      <c r="C64" s="102"/>
    </row>
    <row r="65" spans="1:3" x14ac:dyDescent="0.2">
      <c r="A65" s="102"/>
      <c r="B65" s="102"/>
      <c r="C65" s="102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9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25" zoomScale="115" workbookViewId="0">
      <selection activeCell="C49" sqref="C49"/>
    </sheetView>
  </sheetViews>
  <sheetFormatPr defaultColWidth="9.28515625" defaultRowHeight="12.75" x14ac:dyDescent="0.2"/>
  <cols>
    <col min="1" max="1" width="69.28515625" style="75" customWidth="1"/>
    <col min="2" max="2" width="14.5703125" style="75" customWidth="1"/>
    <col min="3" max="3" width="15.28515625" style="75" customWidth="1"/>
    <col min="4" max="4" width="12.7109375" style="75" customWidth="1"/>
    <col min="5" max="16384" width="9.28515625" style="75"/>
  </cols>
  <sheetData>
    <row r="1" spans="1:11" s="102" customFormat="1" x14ac:dyDescent="0.2">
      <c r="A1" s="105" t="s">
        <v>244</v>
      </c>
      <c r="B1" s="245" t="str">
        <f>'ФИ-Почетна'!$C$18</f>
        <v>ОКТА АД - Скопје</v>
      </c>
      <c r="C1" s="259"/>
      <c r="D1" s="259"/>
    </row>
    <row r="2" spans="1:11" s="102" customFormat="1" x14ac:dyDescent="0.2">
      <c r="A2" s="105" t="s">
        <v>252</v>
      </c>
      <c r="B2" s="48" t="str">
        <f>'ФИ-Почетна'!$C$22</f>
        <v>01.01 - 31.12</v>
      </c>
      <c r="C2" s="106"/>
      <c r="D2" s="107"/>
      <c r="E2" s="108"/>
      <c r="F2" s="108"/>
      <c r="G2" s="108"/>
    </row>
    <row r="3" spans="1:11" s="102" customFormat="1" ht="12.75" customHeight="1" x14ac:dyDescent="0.2">
      <c r="A3" s="51" t="s">
        <v>249</v>
      </c>
      <c r="B3" s="52">
        <f>'ФИ-Почетна'!$C$23</f>
        <v>2018</v>
      </c>
      <c r="C3" s="106"/>
      <c r="D3" s="109"/>
      <c r="E3" s="103"/>
      <c r="F3" s="103"/>
    </row>
    <row r="4" spans="1:11" s="102" customFormat="1" ht="14.25" customHeight="1" x14ac:dyDescent="0.2">
      <c r="A4" s="51" t="s">
        <v>253</v>
      </c>
      <c r="B4" s="52" t="str">
        <f>'ФИ-Почетна'!$C$20</f>
        <v>не</v>
      </c>
      <c r="C4" s="109"/>
      <c r="D4" s="109"/>
    </row>
    <row r="5" spans="1:11" s="102" customFormat="1" ht="18.75" customHeight="1" x14ac:dyDescent="0.25">
      <c r="A5" s="258" t="s">
        <v>111</v>
      </c>
      <c r="B5" s="258"/>
      <c r="C5" s="258"/>
      <c r="D5" s="81"/>
    </row>
    <row r="6" spans="1:11" ht="14.25" customHeight="1" x14ac:dyDescent="0.2">
      <c r="A6" s="73"/>
      <c r="B6" s="73"/>
      <c r="C6" s="73"/>
      <c r="D6" s="73"/>
    </row>
    <row r="7" spans="1:11" ht="14.25" customHeight="1" thickBot="1" x14ac:dyDescent="0.25">
      <c r="A7" s="73"/>
      <c r="B7" s="110"/>
      <c r="C7" s="256" t="s">
        <v>24</v>
      </c>
      <c r="D7" s="256"/>
      <c r="E7" s="111"/>
    </row>
    <row r="8" spans="1:11" s="113" customFormat="1" ht="41.25" customHeight="1" thickTop="1" thickBot="1" x14ac:dyDescent="0.25">
      <c r="A8" s="112" t="s">
        <v>22</v>
      </c>
      <c r="B8" s="112" t="s">
        <v>20</v>
      </c>
      <c r="C8" s="112" t="s">
        <v>36</v>
      </c>
      <c r="D8" s="112" t="s">
        <v>21</v>
      </c>
    </row>
    <row r="9" spans="1:11" ht="14.25" thickTop="1" thickBot="1" x14ac:dyDescent="0.25">
      <c r="A9" s="114" t="s">
        <v>65</v>
      </c>
      <c r="B9" s="11">
        <f>B10-SUM(B12:B28)</f>
        <v>1635219.2980050009</v>
      </c>
      <c r="C9" s="11">
        <f>C10-SUM(C12:C28)</f>
        <v>-27796.860999998797</v>
      </c>
      <c r="D9" s="11">
        <f>IF(B9&lt;=0,0,C9/B9*100)</f>
        <v>-1.6998858216700048</v>
      </c>
      <c r="E9" s="102"/>
      <c r="F9" s="102"/>
      <c r="G9" s="102"/>
      <c r="H9" s="102"/>
      <c r="I9" s="102"/>
      <c r="J9" s="102"/>
      <c r="K9" s="102"/>
    </row>
    <row r="10" spans="1:11" ht="15.75" customHeight="1" thickTop="1" thickBot="1" x14ac:dyDescent="0.25">
      <c r="A10" s="95" t="s">
        <v>47</v>
      </c>
      <c r="B10" s="10">
        <v>203239.6190000012</v>
      </c>
      <c r="C10" s="10">
        <v>-104325.60499999869</v>
      </c>
      <c r="D10" s="119">
        <f>IF(B10&lt;=0,0,C10/B10*100)</f>
        <v>-51.331332696504447</v>
      </c>
      <c r="E10" s="102"/>
      <c r="F10" s="102"/>
      <c r="G10" s="116"/>
      <c r="H10" s="116"/>
      <c r="I10" s="116"/>
      <c r="J10" s="102"/>
      <c r="K10" s="102"/>
    </row>
    <row r="11" spans="1:11" ht="15.75" customHeight="1" thickTop="1" thickBot="1" x14ac:dyDescent="0.25">
      <c r="A11" s="90" t="s">
        <v>61</v>
      </c>
      <c r="B11" s="1"/>
      <c r="C11" s="1"/>
      <c r="D11" s="119"/>
      <c r="E11" s="102"/>
      <c r="F11" s="102"/>
      <c r="G11" s="116"/>
      <c r="H11" s="116"/>
      <c r="I11" s="116"/>
      <c r="J11" s="102"/>
      <c r="K11" s="102"/>
    </row>
    <row r="12" spans="1:11" ht="15.75" customHeight="1" thickTop="1" thickBot="1" x14ac:dyDescent="0.25">
      <c r="A12" s="86" t="s">
        <v>31</v>
      </c>
      <c r="B12" s="10">
        <v>-238456.67</v>
      </c>
      <c r="C12" s="10">
        <v>-273008.83199999999</v>
      </c>
      <c r="D12" s="119">
        <f t="shared" ref="D12:D28" si="0">IF(B12&lt;=0,0,C12/B12*100)</f>
        <v>0</v>
      </c>
      <c r="E12" s="102"/>
      <c r="F12" s="102"/>
      <c r="G12" s="116"/>
      <c r="H12" s="116"/>
      <c r="I12" s="116"/>
      <c r="J12" s="102"/>
      <c r="K12" s="102"/>
    </row>
    <row r="13" spans="1:11" ht="15.75" customHeight="1" thickTop="1" thickBot="1" x14ac:dyDescent="0.25">
      <c r="A13" s="86" t="s">
        <v>68</v>
      </c>
      <c r="B13" s="10">
        <v>-31889</v>
      </c>
      <c r="C13" s="10">
        <v>-143493.78699999998</v>
      </c>
      <c r="D13" s="119">
        <f t="shared" si="0"/>
        <v>0</v>
      </c>
      <c r="E13" s="102"/>
      <c r="F13" s="102"/>
      <c r="G13" s="116"/>
      <c r="H13" s="116"/>
      <c r="I13" s="116"/>
      <c r="J13" s="102"/>
      <c r="K13" s="102"/>
    </row>
    <row r="14" spans="1:11" ht="15.75" customHeight="1" thickTop="1" thickBot="1" x14ac:dyDescent="0.25">
      <c r="A14" s="86" t="s">
        <v>48</v>
      </c>
      <c r="B14" s="10">
        <v>-53998.241999999969</v>
      </c>
      <c r="C14" s="10">
        <v>-3551.3850000000093</v>
      </c>
      <c r="D14" s="119">
        <f t="shared" si="0"/>
        <v>0</v>
      </c>
      <c r="E14" s="102"/>
      <c r="F14" s="102"/>
      <c r="G14" s="116"/>
      <c r="H14" s="116"/>
      <c r="I14" s="116"/>
      <c r="J14" s="102"/>
      <c r="K14" s="102"/>
    </row>
    <row r="15" spans="1:11" ht="15.75" customHeight="1" thickTop="1" thickBot="1" x14ac:dyDescent="0.25">
      <c r="A15" s="86" t="s">
        <v>49</v>
      </c>
      <c r="B15" s="10">
        <v>-1133867.594</v>
      </c>
      <c r="C15" s="10">
        <v>348857.76300000004</v>
      </c>
      <c r="D15" s="119">
        <f t="shared" si="0"/>
        <v>0</v>
      </c>
      <c r="E15" s="102"/>
      <c r="F15" s="102"/>
      <c r="G15" s="116"/>
      <c r="H15" s="116"/>
      <c r="I15" s="116"/>
      <c r="J15" s="102"/>
      <c r="K15" s="102"/>
    </row>
    <row r="16" spans="1:11" ht="15.75" customHeight="1" thickTop="1" thickBot="1" x14ac:dyDescent="0.25">
      <c r="A16" s="86" t="s">
        <v>50</v>
      </c>
      <c r="B16" s="10">
        <v>0</v>
      </c>
      <c r="C16" s="10">
        <v>0</v>
      </c>
      <c r="D16" s="119">
        <f t="shared" si="0"/>
        <v>0</v>
      </c>
      <c r="E16" s="102"/>
      <c r="F16" s="102"/>
      <c r="G16" s="116"/>
      <c r="H16" s="116"/>
      <c r="I16" s="116"/>
      <c r="J16" s="102"/>
      <c r="K16" s="102"/>
    </row>
    <row r="17" spans="1:11" ht="15.75" customHeight="1" thickTop="1" thickBot="1" x14ac:dyDescent="0.25">
      <c r="A17" s="86" t="s">
        <v>51</v>
      </c>
      <c r="B17" s="10">
        <v>-218590.84699999995</v>
      </c>
      <c r="C17" s="10">
        <v>-222650.50299999991</v>
      </c>
      <c r="D17" s="119">
        <f t="shared" si="0"/>
        <v>0</v>
      </c>
      <c r="E17" s="102"/>
      <c r="F17" s="102"/>
      <c r="G17" s="116"/>
      <c r="H17" s="116"/>
      <c r="I17" s="116"/>
      <c r="J17" s="102"/>
      <c r="K17" s="102"/>
    </row>
    <row r="18" spans="1:11" ht="15.75" customHeight="1" thickTop="1" thickBot="1" x14ac:dyDescent="0.25">
      <c r="A18" s="86" t="s">
        <v>52</v>
      </c>
      <c r="B18" s="10">
        <v>334.87200000000303</v>
      </c>
      <c r="C18" s="10">
        <v>-29510.165000000001</v>
      </c>
      <c r="D18" s="119">
        <f t="shared" si="0"/>
        <v>-8812.3715927278881</v>
      </c>
      <c r="E18" s="102"/>
      <c r="F18" s="102"/>
      <c r="G18" s="116"/>
      <c r="H18" s="116"/>
      <c r="I18" s="116"/>
      <c r="J18" s="102"/>
      <c r="K18" s="102"/>
    </row>
    <row r="19" spans="1:11" ht="15.75" customHeight="1" thickTop="1" thickBot="1" x14ac:dyDescent="0.25">
      <c r="A19" s="86" t="s">
        <v>53</v>
      </c>
      <c r="B19" s="10">
        <v>195929.77100000018</v>
      </c>
      <c r="C19" s="10">
        <v>302887.65999999992</v>
      </c>
      <c r="D19" s="119">
        <f t="shared" si="0"/>
        <v>154.58991170872122</v>
      </c>
      <c r="E19" s="102"/>
      <c r="F19" s="102"/>
      <c r="G19" s="116"/>
      <c r="H19" s="116"/>
      <c r="I19" s="116"/>
      <c r="J19" s="102"/>
      <c r="K19" s="102"/>
    </row>
    <row r="20" spans="1:11" ht="15.75" customHeight="1" thickTop="1" thickBot="1" x14ac:dyDescent="0.25">
      <c r="A20" s="86" t="s">
        <v>54</v>
      </c>
      <c r="B20" s="10">
        <v>14512.428</v>
      </c>
      <c r="C20" s="10">
        <v>-5297.6330000000016</v>
      </c>
      <c r="D20" s="119">
        <f t="shared" si="0"/>
        <v>-36.504112199557518</v>
      </c>
      <c r="E20" s="102"/>
      <c r="F20" s="102"/>
      <c r="G20" s="116"/>
      <c r="H20" s="116"/>
      <c r="I20" s="116"/>
      <c r="J20" s="102"/>
      <c r="K20" s="102"/>
    </row>
    <row r="21" spans="1:11" ht="16.5" customHeight="1" thickTop="1" thickBot="1" x14ac:dyDescent="0.25">
      <c r="A21" s="86" t="s">
        <v>55</v>
      </c>
      <c r="B21" s="10">
        <v>18063.716999999997</v>
      </c>
      <c r="C21" s="10">
        <v>-8604.788999999997</v>
      </c>
      <c r="D21" s="119">
        <f t="shared" si="0"/>
        <v>-47.635760679820208</v>
      </c>
      <c r="E21" s="102"/>
      <c r="F21" s="102"/>
      <c r="G21" s="116"/>
      <c r="H21" s="116"/>
      <c r="I21" s="116"/>
      <c r="J21" s="102"/>
      <c r="K21" s="102"/>
    </row>
    <row r="22" spans="1:11" ht="15.75" customHeight="1" thickTop="1" thickBot="1" x14ac:dyDescent="0.25">
      <c r="A22" s="86" t="s">
        <v>56</v>
      </c>
      <c r="B22" s="10">
        <v>65639.748995000002</v>
      </c>
      <c r="C22" s="10">
        <v>-2047.4259999999995</v>
      </c>
      <c r="D22" s="119">
        <f t="shared" si="0"/>
        <v>-3.1191862116291134</v>
      </c>
      <c r="E22" s="102"/>
      <c r="F22" s="102"/>
      <c r="G22" s="116"/>
      <c r="H22" s="116"/>
      <c r="I22" s="116"/>
      <c r="J22" s="102"/>
      <c r="K22" s="102"/>
    </row>
    <row r="23" spans="1:11" ht="15.75" customHeight="1" thickTop="1" thickBot="1" x14ac:dyDescent="0.25">
      <c r="A23" s="86" t="s">
        <v>62</v>
      </c>
      <c r="B23" s="10">
        <v>-18032.205999999998</v>
      </c>
      <c r="C23" s="10">
        <v>-9959.6470000000008</v>
      </c>
      <c r="D23" s="119">
        <f t="shared" si="0"/>
        <v>0</v>
      </c>
      <c r="E23" s="102"/>
      <c r="F23" s="102"/>
      <c r="G23" s="116"/>
      <c r="H23" s="116"/>
      <c r="I23" s="116"/>
      <c r="J23" s="102"/>
      <c r="K23" s="102"/>
    </row>
    <row r="24" spans="1:11" ht="15.75" customHeight="1" thickTop="1" thickBot="1" x14ac:dyDescent="0.25">
      <c r="A24" s="86" t="s">
        <v>63</v>
      </c>
      <c r="B24" s="10">
        <v>0</v>
      </c>
      <c r="C24" s="10">
        <v>207</v>
      </c>
      <c r="D24" s="119">
        <f t="shared" si="0"/>
        <v>0</v>
      </c>
      <c r="E24" s="102"/>
      <c r="F24" s="102"/>
      <c r="G24" s="102"/>
      <c r="H24" s="102"/>
      <c r="I24" s="102"/>
      <c r="J24" s="102"/>
      <c r="K24" s="102"/>
    </row>
    <row r="25" spans="1:11" ht="15.75" customHeight="1" thickTop="1" thickBot="1" x14ac:dyDescent="0.25">
      <c r="A25" s="86" t="s">
        <v>64</v>
      </c>
      <c r="B25" s="10">
        <v>-31625.656999999999</v>
      </c>
      <c r="C25" s="10">
        <v>-30357</v>
      </c>
      <c r="D25" s="119">
        <f t="shared" si="0"/>
        <v>0</v>
      </c>
      <c r="E25" s="102"/>
      <c r="F25" s="102"/>
      <c r="G25" s="102"/>
      <c r="H25" s="102"/>
      <c r="I25" s="102"/>
      <c r="J25" s="102"/>
      <c r="K25" s="102"/>
    </row>
    <row r="26" spans="1:11" ht="15.75" customHeight="1" thickTop="1" thickBot="1" x14ac:dyDescent="0.25">
      <c r="A26" s="86" t="s">
        <v>66</v>
      </c>
      <c r="B26" s="10">
        <v>0</v>
      </c>
      <c r="C26" s="10">
        <v>0</v>
      </c>
      <c r="D26" s="119">
        <f t="shared" si="0"/>
        <v>0</v>
      </c>
      <c r="E26" s="102"/>
      <c r="F26" s="102"/>
      <c r="G26" s="102"/>
      <c r="H26" s="102"/>
      <c r="I26" s="102"/>
      <c r="J26" s="102"/>
      <c r="K26" s="102"/>
    </row>
    <row r="27" spans="1:11" ht="15.75" customHeight="1" thickTop="1" thickBot="1" x14ac:dyDescent="0.25">
      <c r="A27" s="86" t="s">
        <v>67</v>
      </c>
      <c r="B27" s="10">
        <v>0</v>
      </c>
      <c r="C27" s="10">
        <v>0</v>
      </c>
      <c r="D27" s="119">
        <f t="shared" si="0"/>
        <v>0</v>
      </c>
      <c r="E27" s="102"/>
      <c r="F27" s="102"/>
      <c r="G27" s="102"/>
      <c r="H27" s="102"/>
      <c r="I27" s="102"/>
      <c r="J27" s="102"/>
      <c r="K27" s="102"/>
    </row>
    <row r="28" spans="1:11" ht="15.75" customHeight="1" thickTop="1" thickBot="1" x14ac:dyDescent="0.25">
      <c r="A28" s="86" t="s">
        <v>92</v>
      </c>
      <c r="B28" s="10">
        <v>0</v>
      </c>
      <c r="C28" s="10">
        <v>0</v>
      </c>
      <c r="D28" s="119">
        <f t="shared" si="0"/>
        <v>0</v>
      </c>
      <c r="E28" s="102"/>
      <c r="F28" s="102"/>
      <c r="G28" s="102"/>
      <c r="H28" s="102"/>
      <c r="I28" s="102"/>
      <c r="J28" s="102"/>
      <c r="K28" s="102"/>
    </row>
    <row r="29" spans="1:11" ht="15.75" customHeight="1" thickTop="1" thickBot="1" x14ac:dyDescent="0.25">
      <c r="A29" s="114" t="s">
        <v>80</v>
      </c>
      <c r="B29" s="11">
        <f>SUM(B30:B38)</f>
        <v>-167149.57</v>
      </c>
      <c r="C29" s="11">
        <f>SUM(C30:C38)</f>
        <v>-57777</v>
      </c>
      <c r="D29" s="120">
        <f>IF(B29&lt;=0,0,C29/B29*100)</f>
        <v>0</v>
      </c>
      <c r="E29" s="102"/>
      <c r="F29" s="102"/>
    </row>
    <row r="30" spans="1:11" ht="18" customHeight="1" thickTop="1" thickBot="1" x14ac:dyDescent="0.25">
      <c r="A30" s="86" t="s">
        <v>93</v>
      </c>
      <c r="B30" s="10">
        <v>-172078.57</v>
      </c>
      <c r="C30" s="10">
        <v>-95893</v>
      </c>
      <c r="D30" s="119">
        <f>IF(B30&lt;=0,0,C30/B30*100)</f>
        <v>0</v>
      </c>
      <c r="E30" s="102"/>
      <c r="F30" s="102"/>
    </row>
    <row r="31" spans="1:11" ht="16.5" customHeight="1" thickTop="1" thickBot="1" x14ac:dyDescent="0.25">
      <c r="A31" s="86" t="s">
        <v>94</v>
      </c>
      <c r="B31" s="10">
        <v>2292</v>
      </c>
      <c r="C31" s="10"/>
      <c r="D31" s="119">
        <f t="shared" ref="D31:D38" si="1">IF(B31&lt;=0,0,C31/B31*100)</f>
        <v>0</v>
      </c>
      <c r="E31" s="102"/>
      <c r="F31" s="102"/>
    </row>
    <row r="32" spans="1:11" ht="27" thickTop="1" thickBot="1" x14ac:dyDescent="0.25">
      <c r="A32" s="86" t="s">
        <v>98</v>
      </c>
      <c r="B32" s="10">
        <v>0</v>
      </c>
      <c r="C32" s="10"/>
      <c r="D32" s="119">
        <f t="shared" si="1"/>
        <v>0</v>
      </c>
      <c r="E32" s="102"/>
      <c r="F32" s="102"/>
    </row>
    <row r="33" spans="1:6" ht="31.5" customHeight="1" thickTop="1" thickBot="1" x14ac:dyDescent="0.25">
      <c r="A33" s="86" t="s">
        <v>97</v>
      </c>
      <c r="B33" s="10">
        <v>0</v>
      </c>
      <c r="C33" s="10">
        <v>17699</v>
      </c>
      <c r="D33" s="119">
        <f t="shared" si="1"/>
        <v>0</v>
      </c>
      <c r="E33" s="102"/>
      <c r="F33" s="102"/>
    </row>
    <row r="34" spans="1:6" ht="27" thickTop="1" thickBot="1" x14ac:dyDescent="0.25">
      <c r="A34" s="86" t="s">
        <v>99</v>
      </c>
      <c r="B34" s="10">
        <v>0</v>
      </c>
      <c r="C34" s="10"/>
      <c r="D34" s="119">
        <f t="shared" si="1"/>
        <v>0</v>
      </c>
      <c r="E34" s="102"/>
      <c r="F34" s="102"/>
    </row>
    <row r="35" spans="1:6" ht="27" thickTop="1" thickBot="1" x14ac:dyDescent="0.25">
      <c r="A35" s="86" t="s">
        <v>100</v>
      </c>
      <c r="B35" s="10">
        <v>0</v>
      </c>
      <c r="C35" s="10"/>
      <c r="D35" s="119">
        <f t="shared" si="1"/>
        <v>0</v>
      </c>
      <c r="E35" s="102"/>
      <c r="F35" s="102"/>
    </row>
    <row r="36" spans="1:6" ht="14.25" thickTop="1" thickBot="1" x14ac:dyDescent="0.25">
      <c r="A36" s="86" t="s">
        <v>101</v>
      </c>
      <c r="B36" s="10">
        <v>0</v>
      </c>
      <c r="C36" s="10">
        <v>20417</v>
      </c>
      <c r="D36" s="119">
        <f t="shared" si="1"/>
        <v>0</v>
      </c>
      <c r="E36" s="102"/>
      <c r="F36" s="102"/>
    </row>
    <row r="37" spans="1:6" ht="14.25" thickTop="1" thickBot="1" x14ac:dyDescent="0.25">
      <c r="A37" s="86" t="s">
        <v>102</v>
      </c>
      <c r="B37" s="10">
        <v>2637</v>
      </c>
      <c r="C37" s="10"/>
      <c r="D37" s="119">
        <f t="shared" si="1"/>
        <v>0</v>
      </c>
      <c r="E37" s="102"/>
      <c r="F37" s="102"/>
    </row>
    <row r="38" spans="1:6" ht="14.25" thickTop="1" thickBot="1" x14ac:dyDescent="0.25">
      <c r="A38" s="86" t="s">
        <v>103</v>
      </c>
      <c r="B38" s="10">
        <v>0</v>
      </c>
      <c r="C38" s="10"/>
      <c r="D38" s="119">
        <f t="shared" si="1"/>
        <v>0</v>
      </c>
      <c r="E38" s="102"/>
      <c r="F38" s="102"/>
    </row>
    <row r="39" spans="1:6" ht="14.25" thickTop="1" thickBot="1" x14ac:dyDescent="0.25">
      <c r="A39" s="114" t="s">
        <v>104</v>
      </c>
      <c r="B39" s="11">
        <f>SUM(B40:B46)</f>
        <v>-731903</v>
      </c>
      <c r="C39" s="11">
        <f>SUM(C40:C46)</f>
        <v>-34</v>
      </c>
      <c r="D39" s="120">
        <f>IF(B39&lt;=0,0,C39/B39*100)</f>
        <v>0</v>
      </c>
      <c r="E39" s="102"/>
      <c r="F39" s="102"/>
    </row>
    <row r="40" spans="1:6" ht="27" thickTop="1" thickBot="1" x14ac:dyDescent="0.25">
      <c r="A40" s="86" t="s">
        <v>107</v>
      </c>
      <c r="B40" s="10"/>
      <c r="C40" s="10"/>
      <c r="D40" s="119">
        <f>IF(B40&lt;=0,0,C40/B40*100)</f>
        <v>0</v>
      </c>
      <c r="E40" s="102"/>
      <c r="F40" s="102"/>
    </row>
    <row r="41" spans="1:6" ht="14.25" thickTop="1" thickBot="1" x14ac:dyDescent="0.25">
      <c r="A41" s="86" t="s">
        <v>108</v>
      </c>
      <c r="B41" s="10">
        <v>-640200</v>
      </c>
      <c r="C41" s="10"/>
      <c r="D41" s="119">
        <f t="shared" ref="D41:D49" si="2">IF(B41&lt;=0,0,C41/B41*100)</f>
        <v>0</v>
      </c>
      <c r="E41" s="102"/>
      <c r="F41" s="102"/>
    </row>
    <row r="42" spans="1:6" ht="27" thickTop="1" thickBot="1" x14ac:dyDescent="0.25">
      <c r="A42" s="86" t="s">
        <v>109</v>
      </c>
      <c r="B42" s="10"/>
      <c r="C42" s="10"/>
      <c r="D42" s="119">
        <f t="shared" si="2"/>
        <v>0</v>
      </c>
      <c r="E42" s="102"/>
      <c r="F42" s="102"/>
    </row>
    <row r="43" spans="1:6" ht="14.25" thickTop="1" thickBot="1" x14ac:dyDescent="0.25">
      <c r="A43" s="86" t="s">
        <v>57</v>
      </c>
      <c r="B43" s="10"/>
      <c r="C43" s="10"/>
      <c r="D43" s="119">
        <f t="shared" si="2"/>
        <v>0</v>
      </c>
      <c r="E43" s="102"/>
      <c r="F43" s="102"/>
    </row>
    <row r="44" spans="1:6" ht="14.25" thickTop="1" thickBot="1" x14ac:dyDescent="0.25">
      <c r="A44" s="86" t="s">
        <v>58</v>
      </c>
      <c r="B44" s="10">
        <v>-91703</v>
      </c>
      <c r="C44" s="10">
        <v>-34</v>
      </c>
      <c r="D44" s="119">
        <f t="shared" si="2"/>
        <v>0</v>
      </c>
      <c r="E44" s="102"/>
      <c r="F44" s="102"/>
    </row>
    <row r="45" spans="1:6" ht="14.25" thickTop="1" thickBot="1" x14ac:dyDescent="0.25">
      <c r="A45" s="86" t="s">
        <v>197</v>
      </c>
      <c r="B45" s="10"/>
      <c r="C45" s="10"/>
      <c r="D45" s="119">
        <f t="shared" si="2"/>
        <v>0</v>
      </c>
      <c r="E45" s="102"/>
      <c r="F45" s="102"/>
    </row>
    <row r="46" spans="1:6" ht="16.5" customHeight="1" thickTop="1" thickBot="1" x14ac:dyDescent="0.25">
      <c r="A46" s="86" t="s">
        <v>110</v>
      </c>
      <c r="B46" s="10"/>
      <c r="C46" s="10"/>
      <c r="D46" s="119">
        <f t="shared" si="2"/>
        <v>0</v>
      </c>
      <c r="E46" s="102"/>
      <c r="F46" s="102"/>
    </row>
    <row r="47" spans="1:6" ht="14.25" thickTop="1" thickBot="1" x14ac:dyDescent="0.25">
      <c r="A47" s="114" t="s">
        <v>59</v>
      </c>
      <c r="B47" s="11">
        <f>B9+B29+B39</f>
        <v>736166.72800500086</v>
      </c>
      <c r="C47" s="11">
        <f>C9+C29+C39</f>
        <v>-85607.860999998797</v>
      </c>
      <c r="D47" s="11">
        <f t="shared" si="2"/>
        <v>-11.628868535256222</v>
      </c>
      <c r="E47" s="102"/>
      <c r="F47" s="102"/>
    </row>
    <row r="48" spans="1:6" ht="14.25" thickTop="1" thickBot="1" x14ac:dyDescent="0.25">
      <c r="A48" s="95" t="s">
        <v>60</v>
      </c>
      <c r="B48" s="10">
        <v>726167.696</v>
      </c>
      <c r="C48" s="10">
        <v>1462334.4280000001</v>
      </c>
      <c r="D48" s="119">
        <f t="shared" si="2"/>
        <v>201.37695962724291</v>
      </c>
      <c r="E48" s="102"/>
      <c r="F48" s="102"/>
    </row>
    <row r="49" spans="1:6" ht="14.25" thickTop="1" thickBot="1" x14ac:dyDescent="0.25">
      <c r="A49" s="114" t="s">
        <v>199</v>
      </c>
      <c r="B49" s="11">
        <f>B47+B48</f>
        <v>1462334.4240050009</v>
      </c>
      <c r="C49" s="11">
        <f>C47+C48</f>
        <v>1376726.5670000012</v>
      </c>
      <c r="D49" s="11">
        <f t="shared" si="2"/>
        <v>94.145808537383729</v>
      </c>
      <c r="E49" s="102"/>
      <c r="F49" s="102"/>
    </row>
    <row r="50" spans="1:6" ht="13.5" thickTop="1" x14ac:dyDescent="0.2">
      <c r="A50" s="73"/>
      <c r="B50" s="73"/>
      <c r="C50" s="81"/>
      <c r="D50" s="81"/>
      <c r="E50" s="102"/>
      <c r="F50" s="102"/>
    </row>
    <row r="51" spans="1:6" x14ac:dyDescent="0.2">
      <c r="A51" s="102"/>
      <c r="B51" s="118"/>
      <c r="C51" s="102"/>
      <c r="D51" s="102"/>
      <c r="E51" s="102"/>
      <c r="F51" s="102"/>
    </row>
    <row r="52" spans="1:6" x14ac:dyDescent="0.2">
      <c r="A52" s="102"/>
      <c r="B52" s="118"/>
      <c r="C52" s="102"/>
      <c r="D52" s="102"/>
      <c r="E52" s="102"/>
      <c r="F52" s="102"/>
    </row>
    <row r="53" spans="1:6" x14ac:dyDescent="0.2">
      <c r="A53" s="102"/>
      <c r="B53" s="118"/>
      <c r="C53" s="102"/>
      <c r="D53" s="102"/>
      <c r="E53" s="102"/>
      <c r="F53" s="102"/>
    </row>
    <row r="54" spans="1:6" x14ac:dyDescent="0.2">
      <c r="A54" s="102"/>
      <c r="B54" s="102"/>
      <c r="C54" s="102"/>
      <c r="D54" s="102"/>
      <c r="E54" s="102"/>
      <c r="F54" s="102"/>
    </row>
    <row r="55" spans="1:6" x14ac:dyDescent="0.2">
      <c r="A55" s="102"/>
      <c r="B55" s="118"/>
      <c r="C55" s="102"/>
      <c r="D55" s="102"/>
      <c r="E55" s="102"/>
      <c r="F55" s="102"/>
    </row>
    <row r="56" spans="1:6" x14ac:dyDescent="0.2">
      <c r="A56" s="102"/>
      <c r="B56" s="118"/>
      <c r="C56" s="102"/>
      <c r="D56" s="102"/>
      <c r="E56" s="102"/>
      <c r="F56" s="102"/>
    </row>
    <row r="57" spans="1:6" x14ac:dyDescent="0.2">
      <c r="A57" s="102"/>
      <c r="B57" s="118"/>
      <c r="C57" s="102"/>
      <c r="D57" s="102"/>
      <c r="E57" s="102"/>
      <c r="F57" s="102"/>
    </row>
    <row r="58" spans="1:6" x14ac:dyDescent="0.2">
      <c r="A58" s="102"/>
      <c r="B58" s="118"/>
      <c r="C58" s="102"/>
      <c r="D58" s="102"/>
      <c r="E58" s="102"/>
      <c r="F58" s="102"/>
    </row>
    <row r="59" spans="1:6" x14ac:dyDescent="0.2">
      <c r="A59" s="102"/>
      <c r="B59" s="118"/>
      <c r="C59" s="102"/>
      <c r="D59" s="102"/>
      <c r="E59" s="102"/>
      <c r="F59" s="102"/>
    </row>
    <row r="60" spans="1:6" x14ac:dyDescent="0.2">
      <c r="A60" s="102"/>
      <c r="B60" s="102"/>
      <c r="C60" s="102"/>
      <c r="D60" s="102"/>
      <c r="E60" s="102"/>
      <c r="F60" s="102"/>
    </row>
    <row r="61" spans="1:6" x14ac:dyDescent="0.2">
      <c r="A61" s="102"/>
      <c r="B61" s="102"/>
      <c r="C61" s="102"/>
      <c r="D61" s="102"/>
      <c r="E61" s="102"/>
      <c r="F61" s="102"/>
    </row>
    <row r="62" spans="1:6" x14ac:dyDescent="0.2">
      <c r="A62" s="102"/>
      <c r="B62" s="102"/>
      <c r="C62" s="102"/>
      <c r="D62" s="102"/>
      <c r="E62" s="102"/>
      <c r="F62" s="102"/>
    </row>
    <row r="63" spans="1:6" x14ac:dyDescent="0.2">
      <c r="A63" s="102"/>
      <c r="B63" s="102"/>
      <c r="C63" s="102"/>
      <c r="D63" s="102"/>
      <c r="E63" s="102"/>
      <c r="F63" s="102"/>
    </row>
    <row r="64" spans="1:6" x14ac:dyDescent="0.2">
      <c r="A64" s="102"/>
      <c r="B64" s="102"/>
      <c r="C64" s="102"/>
    </row>
  </sheetData>
  <sheetProtection password="B44F" sheet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110" workbookViewId="0">
      <selection activeCell="G47" sqref="G47"/>
    </sheetView>
  </sheetViews>
  <sheetFormatPr defaultColWidth="9.28515625" defaultRowHeight="12.75" x14ac:dyDescent="0.2"/>
  <cols>
    <col min="1" max="1" width="51.7109375" style="123" customWidth="1"/>
    <col min="2" max="2" width="13" style="123" customWidth="1"/>
    <col min="3" max="3" width="12" style="123" customWidth="1"/>
    <col min="4" max="4" width="11.28515625" style="123" customWidth="1"/>
    <col min="5" max="5" width="13.7109375" style="123" customWidth="1"/>
    <col min="6" max="6" width="10.7109375" style="123" customWidth="1"/>
    <col min="7" max="7" width="15.42578125" style="123" customWidth="1"/>
    <col min="8" max="16384" width="9.28515625" style="123"/>
  </cols>
  <sheetData>
    <row r="1" spans="1:7" ht="15.75" customHeight="1" x14ac:dyDescent="0.2">
      <c r="A1" s="105" t="s">
        <v>244</v>
      </c>
      <c r="B1" s="245" t="str">
        <f>'ФИ-Почетна'!$C$18</f>
        <v>ОКТА АД - Скопје</v>
      </c>
      <c r="C1" s="259"/>
      <c r="D1" s="259"/>
      <c r="E1" s="121"/>
      <c r="F1" s="262"/>
      <c r="G1" s="262"/>
    </row>
    <row r="2" spans="1:7" ht="12.75" customHeight="1" x14ac:dyDescent="0.2">
      <c r="A2" s="105" t="s">
        <v>252</v>
      </c>
      <c r="B2" s="48" t="str">
        <f>'ФИ-Почетна'!$C$22</f>
        <v>01.01 - 31.12</v>
      </c>
      <c r="C2" s="106"/>
      <c r="D2" s="107"/>
      <c r="E2" s="124"/>
      <c r="F2" s="263"/>
      <c r="G2" s="263"/>
    </row>
    <row r="3" spans="1:7" ht="12.75" customHeight="1" x14ac:dyDescent="0.2">
      <c r="A3" s="51" t="s">
        <v>249</v>
      </c>
      <c r="B3" s="52">
        <f>'ФИ-Почетна'!$C$23</f>
        <v>2018</v>
      </c>
      <c r="C3" s="106"/>
      <c r="D3" s="109"/>
      <c r="E3" s="124"/>
      <c r="F3" s="125"/>
      <c r="G3" s="125"/>
    </row>
    <row r="4" spans="1:7" ht="12.75" customHeight="1" x14ac:dyDescent="0.2">
      <c r="A4" s="51" t="s">
        <v>253</v>
      </c>
      <c r="B4" s="52" t="str">
        <f>'ФИ-Почетна'!$C$20</f>
        <v>не</v>
      </c>
      <c r="C4" s="109"/>
      <c r="D4" s="109"/>
      <c r="E4" s="124"/>
      <c r="F4" s="125"/>
      <c r="G4" s="125"/>
    </row>
    <row r="5" spans="1:7" ht="33.75" customHeight="1" x14ac:dyDescent="0.2">
      <c r="A5" s="261" t="s">
        <v>135</v>
      </c>
      <c r="B5" s="261"/>
      <c r="C5" s="261"/>
      <c r="D5" s="261"/>
      <c r="E5" s="261"/>
      <c r="F5" s="261"/>
      <c r="G5" s="261"/>
    </row>
    <row r="6" spans="1:7" ht="21" customHeight="1" x14ac:dyDescent="0.2">
      <c r="A6" s="126"/>
      <c r="B6" s="127"/>
      <c r="C6" s="127"/>
      <c r="D6" s="127"/>
      <c r="E6" s="266" t="s">
        <v>24</v>
      </c>
      <c r="F6" s="266"/>
      <c r="G6" s="266"/>
    </row>
    <row r="7" spans="1:7" ht="18" customHeight="1" x14ac:dyDescent="0.2">
      <c r="A7" s="264" t="s">
        <v>134</v>
      </c>
      <c r="B7" s="265" t="s">
        <v>200</v>
      </c>
      <c r="C7" s="265"/>
      <c r="D7" s="265"/>
      <c r="E7" s="265"/>
      <c r="F7" s="260" t="s">
        <v>6</v>
      </c>
      <c r="G7" s="260" t="s">
        <v>129</v>
      </c>
    </row>
    <row r="8" spans="1:7" s="130" customFormat="1" ht="36.75" thickBot="1" x14ac:dyDescent="0.25">
      <c r="A8" s="264"/>
      <c r="B8" s="129" t="s">
        <v>159</v>
      </c>
      <c r="C8" s="129" t="s">
        <v>127</v>
      </c>
      <c r="D8" s="129" t="s">
        <v>201</v>
      </c>
      <c r="E8" s="129" t="s">
        <v>128</v>
      </c>
      <c r="F8" s="260"/>
      <c r="G8" s="260"/>
    </row>
    <row r="9" spans="1:7" ht="14.25" thickTop="1" thickBot="1" x14ac:dyDescent="0.25">
      <c r="A9" s="131" t="s">
        <v>113</v>
      </c>
      <c r="B9" s="139">
        <v>2472820</v>
      </c>
      <c r="C9" s="139">
        <v>0</v>
      </c>
      <c r="D9" s="139">
        <v>907617</v>
      </c>
      <c r="E9" s="139">
        <v>1087530</v>
      </c>
      <c r="F9" s="139">
        <v>0</v>
      </c>
      <c r="G9" s="139">
        <f t="shared" ref="G9:G27" si="0">SUM(B9:F9)</f>
        <v>4467967</v>
      </c>
    </row>
    <row r="10" spans="1:7" ht="13.5" thickTop="1" x14ac:dyDescent="0.2">
      <c r="A10" s="133" t="s">
        <v>118</v>
      </c>
      <c r="B10" s="7"/>
      <c r="C10" s="7"/>
      <c r="D10" s="7"/>
      <c r="E10" s="7"/>
      <c r="F10" s="7"/>
      <c r="G10" s="2">
        <f t="shared" si="0"/>
        <v>0</v>
      </c>
    </row>
    <row r="11" spans="1:7" x14ac:dyDescent="0.2">
      <c r="A11" s="133" t="s">
        <v>114</v>
      </c>
      <c r="B11" s="7"/>
      <c r="C11" s="7"/>
      <c r="D11" s="7"/>
      <c r="E11" s="7"/>
      <c r="F11" s="7"/>
      <c r="G11" s="2">
        <f t="shared" si="0"/>
        <v>0</v>
      </c>
    </row>
    <row r="12" spans="1:7" x14ac:dyDescent="0.2">
      <c r="A12" s="133" t="s">
        <v>115</v>
      </c>
      <c r="B12" s="7"/>
      <c r="C12" s="7"/>
      <c r="D12" s="7"/>
      <c r="E12" s="7"/>
      <c r="F12" s="7"/>
      <c r="G12" s="2">
        <f t="shared" si="0"/>
        <v>0</v>
      </c>
    </row>
    <row r="13" spans="1:7" x14ac:dyDescent="0.2">
      <c r="A13" s="133" t="s">
        <v>116</v>
      </c>
      <c r="B13" s="7"/>
      <c r="C13" s="7"/>
      <c r="D13" s="7"/>
      <c r="E13" s="7"/>
      <c r="F13" s="7"/>
      <c r="G13" s="2">
        <f t="shared" si="0"/>
        <v>0</v>
      </c>
    </row>
    <row r="14" spans="1:7" x14ac:dyDescent="0.2">
      <c r="A14" s="133" t="s">
        <v>117</v>
      </c>
      <c r="B14" s="7"/>
      <c r="C14" s="7"/>
      <c r="D14" s="7"/>
      <c r="E14" s="7">
        <v>203240</v>
      </c>
      <c r="F14" s="7"/>
      <c r="G14" s="2">
        <f t="shared" si="0"/>
        <v>203240</v>
      </c>
    </row>
    <row r="15" spans="1:7" x14ac:dyDescent="0.2">
      <c r="A15" s="133" t="s">
        <v>119</v>
      </c>
      <c r="B15" s="7"/>
      <c r="C15" s="7"/>
      <c r="D15" s="7"/>
      <c r="E15" s="7"/>
      <c r="F15" s="7"/>
      <c r="G15" s="2">
        <f t="shared" si="0"/>
        <v>0</v>
      </c>
    </row>
    <row r="16" spans="1:7" ht="28.5" customHeight="1" x14ac:dyDescent="0.2">
      <c r="A16" s="133" t="s">
        <v>202</v>
      </c>
      <c r="B16" s="7"/>
      <c r="C16" s="7"/>
      <c r="D16" s="7"/>
      <c r="E16" s="7">
        <v>-92254</v>
      </c>
      <c r="F16" s="7"/>
      <c r="G16" s="2">
        <f t="shared" si="0"/>
        <v>-92254</v>
      </c>
    </row>
    <row r="17" spans="1:7" ht="25.5" x14ac:dyDescent="0.2">
      <c r="A17" s="133" t="s">
        <v>131</v>
      </c>
      <c r="B17" s="7"/>
      <c r="C17" s="7"/>
      <c r="D17" s="7">
        <v>227</v>
      </c>
      <c r="E17" s="7"/>
      <c r="F17" s="7"/>
      <c r="G17" s="2">
        <f t="shared" si="0"/>
        <v>227</v>
      </c>
    </row>
    <row r="18" spans="1:7" x14ac:dyDescent="0.2">
      <c r="A18" s="133" t="s">
        <v>214</v>
      </c>
      <c r="B18" s="7"/>
      <c r="C18" s="7"/>
      <c r="D18" s="7"/>
      <c r="E18" s="7"/>
      <c r="F18" s="7"/>
      <c r="G18" s="2">
        <f t="shared" si="0"/>
        <v>0</v>
      </c>
    </row>
    <row r="19" spans="1:7" x14ac:dyDescent="0.2">
      <c r="A19" s="133" t="s">
        <v>130</v>
      </c>
      <c r="B19" s="7"/>
      <c r="C19" s="7"/>
      <c r="D19" s="7"/>
      <c r="E19" s="7"/>
      <c r="F19" s="7"/>
      <c r="G19" s="2">
        <f t="shared" si="0"/>
        <v>0</v>
      </c>
    </row>
    <row r="20" spans="1:7" ht="25.5" x14ac:dyDescent="0.2">
      <c r="A20" s="133" t="s">
        <v>120</v>
      </c>
      <c r="B20" s="7"/>
      <c r="C20" s="7"/>
      <c r="D20" s="7">
        <v>1727</v>
      </c>
      <c r="E20" s="7"/>
      <c r="F20" s="7"/>
      <c r="G20" s="2">
        <f t="shared" si="0"/>
        <v>1727</v>
      </c>
    </row>
    <row r="21" spans="1:7" ht="25.5" x14ac:dyDescent="0.2">
      <c r="A21" s="133" t="s">
        <v>121</v>
      </c>
      <c r="B21" s="7"/>
      <c r="C21" s="7"/>
      <c r="D21" s="7"/>
      <c r="E21" s="7"/>
      <c r="F21" s="7"/>
      <c r="G21" s="2">
        <f t="shared" si="0"/>
        <v>0</v>
      </c>
    </row>
    <row r="22" spans="1:7" ht="25.5" x14ac:dyDescent="0.2">
      <c r="A22" s="133" t="s">
        <v>122</v>
      </c>
      <c r="B22" s="7"/>
      <c r="C22" s="7"/>
      <c r="D22" s="7"/>
      <c r="E22" s="7"/>
      <c r="F22" s="7"/>
      <c r="G22" s="2">
        <f t="shared" si="0"/>
        <v>0</v>
      </c>
    </row>
    <row r="23" spans="1:7" x14ac:dyDescent="0.2">
      <c r="A23" s="133" t="s">
        <v>6</v>
      </c>
      <c r="B23" s="7"/>
      <c r="C23" s="7"/>
      <c r="D23" s="7"/>
      <c r="E23" s="7"/>
      <c r="F23" s="7"/>
      <c r="G23" s="2">
        <f t="shared" si="0"/>
        <v>0</v>
      </c>
    </row>
    <row r="24" spans="1:7" x14ac:dyDescent="0.2">
      <c r="A24" s="133" t="s">
        <v>125</v>
      </c>
      <c r="B24" s="7"/>
      <c r="C24" s="7"/>
      <c r="D24" s="7"/>
      <c r="E24" s="7">
        <v>0</v>
      </c>
      <c r="F24" s="7"/>
      <c r="G24" s="2">
        <f t="shared" si="0"/>
        <v>0</v>
      </c>
    </row>
    <row r="25" spans="1:7" x14ac:dyDescent="0.2">
      <c r="A25" s="133" t="s">
        <v>123</v>
      </c>
      <c r="B25" s="7"/>
      <c r="C25" s="7"/>
      <c r="D25" s="7"/>
      <c r="E25" s="7"/>
      <c r="F25" s="7"/>
      <c r="G25" s="2">
        <f t="shared" si="0"/>
        <v>0</v>
      </c>
    </row>
    <row r="26" spans="1:7" x14ac:dyDescent="0.2">
      <c r="A26" s="133" t="s">
        <v>124</v>
      </c>
      <c r="B26" s="7"/>
      <c r="C26" s="7"/>
      <c r="D26" s="7"/>
      <c r="E26" s="7"/>
      <c r="F26" s="7"/>
      <c r="G26" s="2">
        <f t="shared" si="0"/>
        <v>0</v>
      </c>
    </row>
    <row r="27" spans="1:7" ht="15.75" customHeight="1" thickBot="1" x14ac:dyDescent="0.25">
      <c r="A27" s="134" t="s">
        <v>126</v>
      </c>
      <c r="B27" s="8"/>
      <c r="C27" s="8"/>
      <c r="D27" s="8"/>
      <c r="E27" s="8"/>
      <c r="F27" s="8"/>
      <c r="G27" s="2">
        <f t="shared" si="0"/>
        <v>0</v>
      </c>
    </row>
    <row r="28" spans="1:7" ht="14.25" thickTop="1" thickBot="1" x14ac:dyDescent="0.25">
      <c r="A28" s="135" t="s">
        <v>132</v>
      </c>
      <c r="B28" s="139">
        <f>SUM(B9:B27)</f>
        <v>2472820</v>
      </c>
      <c r="C28" s="139">
        <f t="shared" ref="C28:G28" si="1">SUM(C9:C27)</f>
        <v>0</v>
      </c>
      <c r="D28" s="139">
        <f t="shared" si="1"/>
        <v>909571</v>
      </c>
      <c r="E28" s="139">
        <f t="shared" si="1"/>
        <v>1198516</v>
      </c>
      <c r="F28" s="139">
        <f t="shared" si="1"/>
        <v>0</v>
      </c>
      <c r="G28" s="139">
        <f t="shared" si="1"/>
        <v>4580907</v>
      </c>
    </row>
    <row r="29" spans="1:7" ht="13.5" thickTop="1" x14ac:dyDescent="0.2">
      <c r="A29" s="136" t="s">
        <v>118</v>
      </c>
      <c r="B29" s="9"/>
      <c r="C29" s="9"/>
      <c r="D29" s="9"/>
      <c r="E29" s="9"/>
      <c r="F29" s="9"/>
      <c r="G29" s="4">
        <f t="shared" ref="G29:G46" si="2">SUM(B29:F29)</f>
        <v>0</v>
      </c>
    </row>
    <row r="30" spans="1:7" x14ac:dyDescent="0.2">
      <c r="A30" s="133" t="s">
        <v>114</v>
      </c>
      <c r="B30" s="7"/>
      <c r="C30" s="7"/>
      <c r="D30" s="7"/>
      <c r="E30" s="7"/>
      <c r="F30" s="7"/>
      <c r="G30" s="4">
        <f t="shared" si="2"/>
        <v>0</v>
      </c>
    </row>
    <row r="31" spans="1:7" x14ac:dyDescent="0.2">
      <c r="A31" s="133" t="s">
        <v>115</v>
      </c>
      <c r="B31" s="7"/>
      <c r="C31" s="7"/>
      <c r="D31" s="7"/>
      <c r="E31" s="7"/>
      <c r="F31" s="7"/>
      <c r="G31" s="4">
        <f t="shared" si="2"/>
        <v>0</v>
      </c>
    </row>
    <row r="32" spans="1:7" x14ac:dyDescent="0.2">
      <c r="A32" s="133" t="s">
        <v>116</v>
      </c>
      <c r="B32" s="7"/>
      <c r="C32" s="7"/>
      <c r="D32" s="7"/>
      <c r="E32" s="7"/>
      <c r="F32" s="7"/>
      <c r="G32" s="4">
        <f t="shared" si="2"/>
        <v>0</v>
      </c>
    </row>
    <row r="33" spans="1:7" x14ac:dyDescent="0.2">
      <c r="A33" s="133" t="s">
        <v>117</v>
      </c>
      <c r="B33" s="7"/>
      <c r="C33" s="7"/>
      <c r="D33" s="7"/>
      <c r="E33" s="7">
        <v>-100127</v>
      </c>
      <c r="F33" s="7"/>
      <c r="G33" s="4">
        <f t="shared" si="2"/>
        <v>-100127</v>
      </c>
    </row>
    <row r="34" spans="1:7" x14ac:dyDescent="0.2">
      <c r="A34" s="133" t="s">
        <v>119</v>
      </c>
      <c r="B34" s="7"/>
      <c r="C34" s="7"/>
      <c r="D34" s="7"/>
      <c r="E34" s="7"/>
      <c r="F34" s="7"/>
      <c r="G34" s="4">
        <f t="shared" si="2"/>
        <v>0</v>
      </c>
    </row>
    <row r="35" spans="1:7" ht="25.5" x14ac:dyDescent="0.2">
      <c r="A35" s="133" t="s">
        <v>202</v>
      </c>
      <c r="B35" s="7"/>
      <c r="C35" s="7"/>
      <c r="D35" s="7"/>
      <c r="E35" s="7"/>
      <c r="F35" s="7"/>
      <c r="G35" s="4">
        <f t="shared" si="2"/>
        <v>0</v>
      </c>
    </row>
    <row r="36" spans="1:7" ht="25.5" x14ac:dyDescent="0.2">
      <c r="A36" s="133" t="s">
        <v>131</v>
      </c>
      <c r="B36" s="7"/>
      <c r="C36" s="7"/>
      <c r="D36" s="7">
        <v>1294</v>
      </c>
      <c r="E36" s="7"/>
      <c r="F36" s="7"/>
      <c r="G36" s="4">
        <f t="shared" si="2"/>
        <v>1294</v>
      </c>
    </row>
    <row r="37" spans="1:7" x14ac:dyDescent="0.2">
      <c r="A37" s="133" t="s">
        <v>214</v>
      </c>
      <c r="B37" s="7"/>
      <c r="C37" s="7"/>
      <c r="D37" s="7"/>
      <c r="E37" s="7"/>
      <c r="F37" s="7"/>
      <c r="G37" s="4">
        <f t="shared" si="2"/>
        <v>0</v>
      </c>
    </row>
    <row r="38" spans="1:7" x14ac:dyDescent="0.2">
      <c r="A38" s="133" t="s">
        <v>130</v>
      </c>
      <c r="B38" s="7"/>
      <c r="C38" s="7"/>
      <c r="D38" s="7"/>
      <c r="E38" s="7"/>
      <c r="F38" s="7"/>
      <c r="G38" s="4">
        <f t="shared" si="2"/>
        <v>0</v>
      </c>
    </row>
    <row r="39" spans="1:7" ht="25.5" x14ac:dyDescent="0.2">
      <c r="A39" s="133" t="s">
        <v>120</v>
      </c>
      <c r="B39" s="7"/>
      <c r="C39" s="7"/>
      <c r="D39" s="7">
        <v>1880</v>
      </c>
      <c r="E39" s="7"/>
      <c r="F39" s="7"/>
      <c r="G39" s="4">
        <f t="shared" si="2"/>
        <v>1880</v>
      </c>
    </row>
    <row r="40" spans="1:7" ht="25.5" x14ac:dyDescent="0.2">
      <c r="A40" s="133" t="s">
        <v>121</v>
      </c>
      <c r="B40" s="7"/>
      <c r="C40" s="7"/>
      <c r="D40" s="7">
        <v>1130</v>
      </c>
      <c r="E40" s="7"/>
      <c r="F40" s="7"/>
      <c r="G40" s="4">
        <f t="shared" si="2"/>
        <v>1130</v>
      </c>
    </row>
    <row r="41" spans="1:7" ht="25.5" x14ac:dyDescent="0.2">
      <c r="A41" s="133" t="s">
        <v>122</v>
      </c>
      <c r="B41" s="7"/>
      <c r="C41" s="7"/>
      <c r="D41" s="7"/>
      <c r="E41" s="7"/>
      <c r="F41" s="7"/>
      <c r="G41" s="4">
        <f t="shared" si="2"/>
        <v>0</v>
      </c>
    </row>
    <row r="42" spans="1:7" x14ac:dyDescent="0.2">
      <c r="A42" s="133" t="s">
        <v>6</v>
      </c>
      <c r="B42" s="7"/>
      <c r="C42" s="7"/>
      <c r="D42" s="7"/>
      <c r="E42" s="7"/>
      <c r="F42" s="7"/>
      <c r="G42" s="4">
        <f t="shared" si="2"/>
        <v>0</v>
      </c>
    </row>
    <row r="43" spans="1:7" x14ac:dyDescent="0.2">
      <c r="A43" s="133" t="s">
        <v>125</v>
      </c>
      <c r="B43" s="7"/>
      <c r="C43" s="7"/>
      <c r="D43" s="7"/>
      <c r="E43" s="7"/>
      <c r="F43" s="7"/>
      <c r="G43" s="4">
        <f t="shared" si="2"/>
        <v>0</v>
      </c>
    </row>
    <row r="44" spans="1:7" x14ac:dyDescent="0.2">
      <c r="A44" s="133" t="s">
        <v>123</v>
      </c>
      <c r="B44" s="7"/>
      <c r="C44" s="7"/>
      <c r="D44" s="7"/>
      <c r="E44" s="7"/>
      <c r="F44" s="7"/>
      <c r="G44" s="4">
        <f t="shared" si="2"/>
        <v>0</v>
      </c>
    </row>
    <row r="45" spans="1:7" x14ac:dyDescent="0.2">
      <c r="A45" s="133" t="s">
        <v>124</v>
      </c>
      <c r="B45" s="7"/>
      <c r="C45" s="7"/>
      <c r="D45" s="7"/>
      <c r="E45" s="7"/>
      <c r="F45" s="7"/>
      <c r="G45" s="4">
        <f t="shared" si="2"/>
        <v>0</v>
      </c>
    </row>
    <row r="46" spans="1:7" ht="15.75" customHeight="1" thickBot="1" x14ac:dyDescent="0.25">
      <c r="A46" s="134" t="s">
        <v>126</v>
      </c>
      <c r="B46" s="8"/>
      <c r="C46" s="8"/>
      <c r="D46" s="8"/>
      <c r="E46" s="8"/>
      <c r="F46" s="8"/>
      <c r="G46" s="4">
        <f t="shared" si="2"/>
        <v>0</v>
      </c>
    </row>
    <row r="47" spans="1:7" ht="14.25" thickTop="1" thickBot="1" x14ac:dyDescent="0.25">
      <c r="A47" s="135" t="s">
        <v>133</v>
      </c>
      <c r="B47" s="3">
        <f t="shared" ref="B47:C47" si="3">SUM(B28:B46)</f>
        <v>2472820</v>
      </c>
      <c r="C47" s="3">
        <f t="shared" si="3"/>
        <v>0</v>
      </c>
      <c r="D47" s="3">
        <f>SUM(D28:D46)</f>
        <v>913875</v>
      </c>
      <c r="E47" s="3">
        <f t="shared" ref="E47:G47" si="4">SUM(E28:E46)</f>
        <v>1098389</v>
      </c>
      <c r="F47" s="3">
        <f t="shared" si="4"/>
        <v>0</v>
      </c>
      <c r="G47" s="3">
        <f t="shared" si="4"/>
        <v>4485084</v>
      </c>
    </row>
    <row r="48" spans="1:7" ht="13.5" thickTop="1" x14ac:dyDescent="0.2">
      <c r="A48" s="126"/>
      <c r="B48" s="126"/>
      <c r="C48" s="126"/>
      <c r="D48" s="126"/>
      <c r="E48" s="126"/>
      <c r="F48" s="126"/>
      <c r="G48" s="126"/>
    </row>
    <row r="49" spans="1:7" x14ac:dyDescent="0.2">
      <c r="A49" s="126"/>
      <c r="B49" s="126"/>
      <c r="C49" s="126"/>
      <c r="D49" s="126"/>
      <c r="E49" s="126"/>
      <c r="F49" s="126"/>
      <c r="G49" s="126"/>
    </row>
    <row r="50" spans="1:7" x14ac:dyDescent="0.2">
      <c r="A50" s="126"/>
      <c r="B50" s="126"/>
      <c r="C50" s="126"/>
      <c r="D50" s="126"/>
      <c r="E50" s="126"/>
      <c r="F50" s="126"/>
      <c r="G50" s="126"/>
    </row>
    <row r="51" spans="1:7" x14ac:dyDescent="0.2">
      <c r="A51" s="126"/>
      <c r="B51" s="126"/>
      <c r="C51" s="126"/>
      <c r="D51" s="126"/>
      <c r="E51" s="126"/>
      <c r="F51" s="126"/>
      <c r="G51" s="126"/>
    </row>
    <row r="52" spans="1:7" x14ac:dyDescent="0.2">
      <c r="A52" s="126"/>
      <c r="B52" s="126"/>
      <c r="C52" s="126"/>
      <c r="D52" s="126"/>
      <c r="E52" s="126"/>
      <c r="F52" s="126"/>
      <c r="G52" s="126"/>
    </row>
    <row r="53" spans="1:7" x14ac:dyDescent="0.2">
      <c r="A53" s="126"/>
      <c r="B53" s="126"/>
      <c r="C53" s="126"/>
      <c r="D53" s="126"/>
      <c r="E53" s="126"/>
      <c r="F53" s="126"/>
      <c r="G53" s="126"/>
    </row>
    <row r="54" spans="1:7" x14ac:dyDescent="0.2">
      <c r="A54" s="126"/>
      <c r="B54" s="126"/>
      <c r="C54" s="126"/>
      <c r="D54" s="126"/>
      <c r="E54" s="126"/>
      <c r="F54" s="126"/>
      <c r="G54" s="126"/>
    </row>
    <row r="55" spans="1:7" x14ac:dyDescent="0.2">
      <c r="A55" s="126"/>
      <c r="B55" s="126"/>
      <c r="C55" s="126"/>
      <c r="D55" s="126"/>
      <c r="E55" s="126"/>
      <c r="F55" s="126"/>
      <c r="G55" s="126"/>
    </row>
    <row r="56" spans="1:7" x14ac:dyDescent="0.2">
      <c r="A56" s="126"/>
      <c r="B56" s="126"/>
      <c r="C56" s="126"/>
      <c r="D56" s="126"/>
      <c r="E56" s="126"/>
      <c r="F56" s="126"/>
      <c r="G56" s="126"/>
    </row>
    <row r="57" spans="1:7" x14ac:dyDescent="0.2">
      <c r="A57" s="126"/>
      <c r="B57" s="126"/>
      <c r="C57" s="126"/>
      <c r="D57" s="126"/>
      <c r="E57" s="126"/>
      <c r="F57" s="126"/>
      <c r="G57" s="126"/>
    </row>
    <row r="58" spans="1:7" x14ac:dyDescent="0.2">
      <c r="A58" s="126"/>
      <c r="B58" s="126"/>
      <c r="C58" s="126"/>
      <c r="D58" s="126"/>
      <c r="E58" s="126"/>
      <c r="F58" s="126"/>
      <c r="G58" s="126"/>
    </row>
    <row r="59" spans="1:7" x14ac:dyDescent="0.2">
      <c r="A59" s="126"/>
      <c r="B59" s="126"/>
      <c r="C59" s="126"/>
      <c r="D59" s="126"/>
      <c r="E59" s="126"/>
      <c r="F59" s="126"/>
      <c r="G59" s="126"/>
    </row>
    <row r="60" spans="1:7" x14ac:dyDescent="0.2">
      <c r="A60" s="126"/>
      <c r="B60" s="126"/>
      <c r="C60" s="126"/>
      <c r="D60" s="126"/>
      <c r="E60" s="126"/>
      <c r="F60" s="126"/>
      <c r="G60" s="126"/>
    </row>
    <row r="61" spans="1:7" x14ac:dyDescent="0.2">
      <c r="A61" s="126"/>
      <c r="B61" s="126"/>
      <c r="C61" s="126"/>
      <c r="D61" s="126"/>
      <c r="E61" s="126"/>
      <c r="F61" s="126"/>
      <c r="G61" s="126"/>
    </row>
    <row r="62" spans="1:7" x14ac:dyDescent="0.2">
      <c r="A62" s="126"/>
      <c r="B62" s="126"/>
      <c r="C62" s="126"/>
      <c r="D62" s="126"/>
      <c r="E62" s="126"/>
      <c r="F62" s="126"/>
      <c r="G62" s="126"/>
    </row>
    <row r="63" spans="1:7" x14ac:dyDescent="0.2">
      <c r="A63" s="126"/>
      <c r="B63" s="126"/>
      <c r="C63" s="126"/>
      <c r="D63" s="126"/>
      <c r="E63" s="126"/>
      <c r="F63" s="126"/>
      <c r="G63" s="126"/>
    </row>
    <row r="64" spans="1:7" x14ac:dyDescent="0.2">
      <c r="A64" s="126"/>
      <c r="B64" s="126"/>
      <c r="C64" s="126"/>
      <c r="D64" s="126"/>
      <c r="E64" s="126"/>
      <c r="F64" s="126"/>
      <c r="G64" s="126"/>
    </row>
    <row r="65" spans="1:7" x14ac:dyDescent="0.2">
      <c r="A65" s="126"/>
      <c r="B65" s="126"/>
      <c r="C65" s="126"/>
      <c r="D65" s="126"/>
      <c r="E65" s="126"/>
      <c r="F65" s="126"/>
      <c r="G65" s="126"/>
    </row>
    <row r="66" spans="1:7" x14ac:dyDescent="0.2">
      <c r="A66" s="126"/>
      <c r="B66" s="126"/>
      <c r="C66" s="126"/>
      <c r="D66" s="126"/>
      <c r="E66" s="126"/>
      <c r="F66" s="126"/>
      <c r="G66" s="126"/>
    </row>
    <row r="67" spans="1:7" x14ac:dyDescent="0.2">
      <c r="A67" s="126"/>
      <c r="B67" s="126"/>
      <c r="C67" s="126"/>
      <c r="D67" s="126"/>
      <c r="E67" s="126"/>
      <c r="F67" s="126"/>
      <c r="G67" s="126"/>
    </row>
    <row r="68" spans="1:7" x14ac:dyDescent="0.2">
      <c r="A68" s="126"/>
      <c r="B68" s="126"/>
      <c r="C68" s="126"/>
      <c r="D68" s="126"/>
      <c r="E68" s="126"/>
      <c r="F68" s="126"/>
      <c r="G68" s="126"/>
    </row>
  </sheetData>
  <sheetProtection password="B44F" sheet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topLeftCell="A28" zoomScale="120" workbookViewId="0">
      <selection activeCell="C14" sqref="C14"/>
    </sheetView>
  </sheetViews>
  <sheetFormatPr defaultColWidth="9.28515625" defaultRowHeight="12.75" x14ac:dyDescent="0.2"/>
  <cols>
    <col min="1" max="1" width="49.5703125" style="123" customWidth="1"/>
    <col min="2" max="3" width="19.28515625" style="123" customWidth="1"/>
    <col min="4" max="4" width="10.28515625" style="123" customWidth="1"/>
    <col min="5" max="16384" width="9.28515625" style="123"/>
  </cols>
  <sheetData>
    <row r="1" spans="1:4" x14ac:dyDescent="0.2">
      <c r="A1" s="140" t="s">
        <v>28</v>
      </c>
      <c r="B1" s="267" t="str">
        <f>'ФИ-Почетна'!$C$18</f>
        <v>ОКТА АД - Скопје</v>
      </c>
      <c r="C1" s="268"/>
      <c r="D1" s="268"/>
    </row>
    <row r="2" spans="1:4" x14ac:dyDescent="0.2">
      <c r="A2" s="140" t="s">
        <v>30</v>
      </c>
      <c r="B2" s="122" t="str">
        <f>'ФИ-Почетна'!$C$22</f>
        <v>01.01 - 31.12</v>
      </c>
      <c r="C2" s="79" t="s">
        <v>327</v>
      </c>
      <c r="D2" s="141">
        <f>'ФИ-Почетна'!$C$23</f>
        <v>2018</v>
      </c>
    </row>
    <row r="3" spans="1:4" x14ac:dyDescent="0.2">
      <c r="A3" s="79" t="s">
        <v>212</v>
      </c>
      <c r="B3" s="122" t="str">
        <f>'ФИ-Почетна'!$C$20</f>
        <v>не</v>
      </c>
      <c r="C3" s="142"/>
      <c r="D3" s="141"/>
    </row>
    <row r="4" spans="1:4" ht="26.25" customHeight="1" x14ac:dyDescent="0.2">
      <c r="A4" s="261" t="s">
        <v>160</v>
      </c>
      <c r="B4" s="261"/>
      <c r="C4" s="261"/>
      <c r="D4" s="261"/>
    </row>
    <row r="5" spans="1:4" ht="14.25" customHeight="1" thickBot="1" x14ac:dyDescent="0.25">
      <c r="A5" s="126"/>
      <c r="B5" s="126"/>
      <c r="C5" s="269" t="s">
        <v>35</v>
      </c>
      <c r="D5" s="269"/>
    </row>
    <row r="6" spans="1:4" s="144" customFormat="1" ht="33" customHeight="1" thickTop="1" thickBot="1" x14ac:dyDescent="0.25">
      <c r="A6" s="143" t="s">
        <v>34</v>
      </c>
      <c r="B6" s="112" t="s">
        <v>25</v>
      </c>
      <c r="C6" s="112" t="s">
        <v>26</v>
      </c>
      <c r="D6" s="112" t="s">
        <v>29</v>
      </c>
    </row>
    <row r="7" spans="1:4" ht="14.25" thickTop="1" thickBot="1" x14ac:dyDescent="0.25">
      <c r="A7" s="145" t="s">
        <v>161</v>
      </c>
      <c r="B7" s="146"/>
      <c r="C7" s="146"/>
      <c r="D7" s="146"/>
    </row>
    <row r="8" spans="1:4" ht="14.25" thickTop="1" thickBot="1" x14ac:dyDescent="0.25">
      <c r="A8" s="147" t="s">
        <v>162</v>
      </c>
      <c r="B8" s="96">
        <f>'Биланс на состојба'!B11</f>
        <v>2189598.8519999995</v>
      </c>
      <c r="C8" s="96">
        <f>'Биланс на состојба'!C11</f>
        <v>1681146.6</v>
      </c>
      <c r="D8" s="62">
        <f>'Биланс на состојба'!D11</f>
        <v>76.778748694740386</v>
      </c>
    </row>
    <row r="9" spans="1:4" ht="14.25" thickTop="1" thickBot="1" x14ac:dyDescent="0.25">
      <c r="A9" s="148" t="s">
        <v>163</v>
      </c>
      <c r="B9" s="149">
        <f>'Биланс на состојба'!B12</f>
        <v>22745.563999999998</v>
      </c>
      <c r="C9" s="149">
        <f>'Биланс на состојба'!C12</f>
        <v>14080.634</v>
      </c>
      <c r="D9" s="62">
        <f>'Биланс на состојба'!D12</f>
        <v>61.904967491683216</v>
      </c>
    </row>
    <row r="10" spans="1:4" ht="14.25" thickTop="1" thickBot="1" x14ac:dyDescent="0.25">
      <c r="A10" s="147" t="s">
        <v>164</v>
      </c>
      <c r="B10" s="96">
        <f>'Биланс на состојба'!B13</f>
        <v>2143070.6249999995</v>
      </c>
      <c r="C10" s="96">
        <f>'Биланс на состојба'!C13</f>
        <v>1652688.37</v>
      </c>
      <c r="D10" s="62">
        <f>'Биланс на состојба'!D13</f>
        <v>77.117774408391256</v>
      </c>
    </row>
    <row r="11" spans="1:4" ht="14.25" thickTop="1" thickBot="1" x14ac:dyDescent="0.25">
      <c r="A11" s="150" t="s">
        <v>328</v>
      </c>
      <c r="B11" s="149">
        <f>'Биланс на состојба'!B14</f>
        <v>500592.37799999974</v>
      </c>
      <c r="C11" s="149">
        <f>'Биланс на состојба'!C14</f>
        <v>471489.859</v>
      </c>
      <c r="D11" s="64">
        <f>'Биланс на состојба'!D14</f>
        <v>94.186383916536627</v>
      </c>
    </row>
    <row r="12" spans="1:4" ht="14.25" thickTop="1" thickBot="1" x14ac:dyDescent="0.25">
      <c r="A12" s="150" t="s">
        <v>329</v>
      </c>
      <c r="B12" s="149">
        <f>'Биланс на состојба'!B15</f>
        <v>1533538.5109999999</v>
      </c>
      <c r="C12" s="149">
        <f>'Биланс на состојба'!C15</f>
        <v>1049530.8330000001</v>
      </c>
      <c r="D12" s="64">
        <f>'Биланс на состојба'!D15</f>
        <v>68.438505161217961</v>
      </c>
    </row>
    <row r="13" spans="1:4" ht="14.25" thickTop="1" thickBot="1" x14ac:dyDescent="0.25">
      <c r="A13" s="150" t="s">
        <v>330</v>
      </c>
      <c r="B13" s="149">
        <f>'Биланс на состојба'!B16</f>
        <v>0</v>
      </c>
      <c r="C13" s="149">
        <f>'Биланс на состојба'!C16</f>
        <v>0</v>
      </c>
      <c r="D13" s="64">
        <f>'Биланс на состојба'!D16</f>
        <v>0</v>
      </c>
    </row>
    <row r="14" spans="1:4" ht="14.25" thickTop="1" thickBot="1" x14ac:dyDescent="0.25">
      <c r="A14" s="150" t="s">
        <v>331</v>
      </c>
      <c r="B14" s="149">
        <f>'Биланс на состојба'!B17</f>
        <v>108939.736</v>
      </c>
      <c r="C14" s="149">
        <f>'Биланс на состојба'!C17</f>
        <v>131667.67800000001</v>
      </c>
      <c r="D14" s="64">
        <f>'Биланс на состојба'!D17</f>
        <v>120.86285760780622</v>
      </c>
    </row>
    <row r="15" spans="1:4" s="151" customFormat="1" ht="14.25" thickTop="1" thickBot="1" x14ac:dyDescent="0.25">
      <c r="A15" s="147" t="s">
        <v>332</v>
      </c>
      <c r="B15" s="96">
        <f>'Биланс на состојба'!B18</f>
        <v>0</v>
      </c>
      <c r="C15" s="96">
        <f>'Биланс на состојба'!C18</f>
        <v>0</v>
      </c>
      <c r="D15" s="62">
        <f>'Биланс на состојба'!D18</f>
        <v>0</v>
      </c>
    </row>
    <row r="16" spans="1:4" s="151" customFormat="1" ht="14.25" thickTop="1" thickBot="1" x14ac:dyDescent="0.25">
      <c r="A16" s="147" t="s">
        <v>333</v>
      </c>
      <c r="B16" s="96">
        <f>'Биланс на состојба'!B19</f>
        <v>23782.663</v>
      </c>
      <c r="C16" s="96">
        <f>'Биланс на состојба'!C19</f>
        <v>10179.341000000015</v>
      </c>
      <c r="D16" s="62">
        <f>'Биланс на состојба'!D19</f>
        <v>42.801518904758538</v>
      </c>
    </row>
    <row r="17" spans="1:4" ht="14.25" thickTop="1" thickBot="1" x14ac:dyDescent="0.25">
      <c r="A17" s="150" t="s">
        <v>165</v>
      </c>
      <c r="B17" s="149">
        <f>'Биланс на состојба'!B20</f>
        <v>0</v>
      </c>
      <c r="C17" s="149">
        <f>'Биланс на состојба'!C20</f>
        <v>0</v>
      </c>
      <c r="D17" s="64">
        <f>'Биланс на состојба'!D20</f>
        <v>0</v>
      </c>
    </row>
    <row r="18" spans="1:4" ht="14.25" thickTop="1" thickBot="1" x14ac:dyDescent="0.25">
      <c r="A18" s="150" t="s">
        <v>166</v>
      </c>
      <c r="B18" s="149">
        <f>'Биланс на состојба'!B21</f>
        <v>0</v>
      </c>
      <c r="C18" s="149">
        <f>'Биланс на состојба'!C21</f>
        <v>0</v>
      </c>
      <c r="D18" s="64">
        <f>'Биланс на состојба'!D21</f>
        <v>0</v>
      </c>
    </row>
    <row r="19" spans="1:4" ht="14.25" thickTop="1" thickBot="1" x14ac:dyDescent="0.25">
      <c r="A19" s="152" t="s">
        <v>334</v>
      </c>
      <c r="B19" s="149">
        <f>'Биланс на состојба'!B22</f>
        <v>0</v>
      </c>
      <c r="C19" s="149">
        <f>'Биланс на состојба'!C22</f>
        <v>0</v>
      </c>
      <c r="D19" s="64">
        <f>'Биланс на состојба'!D22</f>
        <v>0</v>
      </c>
    </row>
    <row r="20" spans="1:4" ht="14.25" thickTop="1" thickBot="1" x14ac:dyDescent="0.25">
      <c r="A20" s="152" t="s">
        <v>336</v>
      </c>
      <c r="B20" s="149">
        <f>'Биланс на состојба'!B23</f>
        <v>23310.5</v>
      </c>
      <c r="C20" s="149">
        <f>'Биланс на состојба'!C23</f>
        <v>9832.5</v>
      </c>
      <c r="D20" s="64">
        <f>'Биланс на состојба'!D23</f>
        <v>42.180562407498769</v>
      </c>
    </row>
    <row r="21" spans="1:4" ht="14.25" thickTop="1" thickBot="1" x14ac:dyDescent="0.25">
      <c r="A21" s="152" t="s">
        <v>335</v>
      </c>
      <c r="B21" s="149">
        <f>'Биланс на состојба'!B24</f>
        <v>472.16300000000001</v>
      </c>
      <c r="C21" s="149">
        <f>'Биланс на состојба'!C24</f>
        <v>346.8410000000149</v>
      </c>
      <c r="D21" s="64">
        <f>'Биланс на состојба'!D24</f>
        <v>73.45789483716743</v>
      </c>
    </row>
    <row r="22" spans="1:4" s="151" customFormat="1" ht="14.25" thickTop="1" thickBot="1" x14ac:dyDescent="0.25">
      <c r="A22" s="147" t="s">
        <v>167</v>
      </c>
      <c r="B22" s="96">
        <f>'Биланс на состојба'!B25</f>
        <v>0</v>
      </c>
      <c r="C22" s="96">
        <f>'Биланс на состојба'!C25</f>
        <v>0</v>
      </c>
      <c r="D22" s="62">
        <f>'Биланс на состојба'!D25</f>
        <v>0</v>
      </c>
    </row>
    <row r="23" spans="1:4" s="151" customFormat="1" ht="14.25" thickTop="1" thickBot="1" x14ac:dyDescent="0.25">
      <c r="A23" s="147" t="s">
        <v>168</v>
      </c>
      <c r="B23" s="96">
        <f>'Биланс на состојба'!B26</f>
        <v>0</v>
      </c>
      <c r="C23" s="96">
        <f>'Биланс на состојба'!C26</f>
        <v>4198.2550000000001</v>
      </c>
      <c r="D23" s="62">
        <f>'Биланс на состојба'!D26</f>
        <v>0</v>
      </c>
    </row>
    <row r="24" spans="1:4" ht="14.25" thickTop="1" thickBot="1" x14ac:dyDescent="0.25">
      <c r="A24" s="153" t="s">
        <v>169</v>
      </c>
      <c r="B24" s="149">
        <f>'Биланс на состојба'!B27</f>
        <v>3579781.2110000006</v>
      </c>
      <c r="C24" s="149">
        <f>'Биланс на состојба'!C27</f>
        <v>3401027.6579999998</v>
      </c>
      <c r="D24" s="62">
        <f>'Биланс на состојба'!D27</f>
        <v>95.006578825244276</v>
      </c>
    </row>
    <row r="25" spans="1:4" ht="14.25" thickTop="1" thickBot="1" x14ac:dyDescent="0.25">
      <c r="A25" s="148" t="s">
        <v>170</v>
      </c>
      <c r="B25" s="96">
        <f>'Биланс на состојба'!B28</f>
        <v>492836.76199999999</v>
      </c>
      <c r="C25" s="96">
        <f>'Биланс на состојба'!C28</f>
        <v>496388.147</v>
      </c>
      <c r="D25" s="64">
        <f>'Биланс на состојба'!D28</f>
        <v>100.72060066817825</v>
      </c>
    </row>
    <row r="26" spans="1:4" ht="14.25" thickTop="1" thickBot="1" x14ac:dyDescent="0.25">
      <c r="A26" s="150" t="s">
        <v>171</v>
      </c>
      <c r="B26" s="149">
        <f>'Биланс на состојба'!B29</f>
        <v>787052.38100000005</v>
      </c>
      <c r="C26" s="149">
        <f>'Биланс на состојба'!C29</f>
        <v>438194.61800000002</v>
      </c>
      <c r="D26" s="64">
        <f>'Биланс на состојба'!D29</f>
        <v>55.675407200121285</v>
      </c>
    </row>
    <row r="27" spans="1:4" ht="14.25" thickTop="1" thickBot="1" x14ac:dyDescent="0.25">
      <c r="A27" s="150" t="s">
        <v>337</v>
      </c>
      <c r="B27" s="149">
        <f>'Биланс на состојба'!B30</f>
        <v>776421.56200000003</v>
      </c>
      <c r="C27" s="149">
        <f>'Биланс на состојба'!C30</f>
        <v>999072.06499999994</v>
      </c>
      <c r="D27" s="64">
        <f>'Биланс на состојба'!D30</f>
        <v>128.67649662207603</v>
      </c>
    </row>
    <row r="28" spans="1:4" ht="14.25" thickTop="1" thickBot="1" x14ac:dyDescent="0.25">
      <c r="A28" s="150" t="s">
        <v>172</v>
      </c>
      <c r="B28" s="149">
        <f>'Биланс на состојба'!B31</f>
        <v>0</v>
      </c>
      <c r="C28" s="149">
        <f>'Биланс на состојба'!C31</f>
        <v>0</v>
      </c>
      <c r="D28" s="64">
        <f>'Биланс на состојба'!D31</f>
        <v>0</v>
      </c>
    </row>
    <row r="29" spans="1:4" ht="14.25" thickTop="1" thickBot="1" x14ac:dyDescent="0.25">
      <c r="A29" s="148" t="s">
        <v>173</v>
      </c>
      <c r="B29" s="149">
        <f>'Биланс на состојба'!B32</f>
        <v>1462334.4280000001</v>
      </c>
      <c r="C29" s="149">
        <f>'Биланс на состојба'!C32</f>
        <v>1376726.585</v>
      </c>
      <c r="D29" s="64">
        <f>'Биланс на состојба'!D32</f>
        <v>94.14580951109221</v>
      </c>
    </row>
    <row r="30" spans="1:4" ht="14.25" thickTop="1" thickBot="1" x14ac:dyDescent="0.25">
      <c r="A30" s="148" t="s">
        <v>338</v>
      </c>
      <c r="B30" s="149">
        <f>'Биланс на состојба'!B33</f>
        <v>61136.078000000001</v>
      </c>
      <c r="C30" s="149">
        <f>'Биланс на состојба'!C33</f>
        <v>90646.243000000002</v>
      </c>
      <c r="D30" s="64">
        <f>'Биланс на состојба'!D33</f>
        <v>148.26964039139051</v>
      </c>
    </row>
    <row r="31" spans="1:4" ht="14.25" thickTop="1" thickBot="1" x14ac:dyDescent="0.25">
      <c r="A31" s="153" t="s">
        <v>174</v>
      </c>
      <c r="B31" s="96">
        <f>'Биланс на состојба'!B34</f>
        <v>5769380.0630000001</v>
      </c>
      <c r="C31" s="96">
        <f>'Биланс на состојба'!C34</f>
        <v>5082174.2579999994</v>
      </c>
      <c r="D31" s="62">
        <f>'Биланс на состојба'!D34</f>
        <v>88.088740947971758</v>
      </c>
    </row>
    <row r="32" spans="1:4" ht="14.25" thickTop="1" thickBot="1" x14ac:dyDescent="0.25">
      <c r="A32" s="148" t="s">
        <v>175</v>
      </c>
      <c r="B32" s="87">
        <f>'Биланс на состојба'!B35</f>
        <v>3615529.8280000002</v>
      </c>
      <c r="C32" s="87">
        <f>'Биланс на состојба'!C35</f>
        <v>3615529.8280000002</v>
      </c>
      <c r="D32" s="64">
        <f>'Биланс на состојба'!D35</f>
        <v>100</v>
      </c>
    </row>
    <row r="33" spans="1:4" ht="14.25" thickTop="1" thickBot="1" x14ac:dyDescent="0.25">
      <c r="A33" s="154" t="s">
        <v>176</v>
      </c>
      <c r="B33" s="146"/>
      <c r="C33" s="146"/>
      <c r="D33" s="69"/>
    </row>
    <row r="34" spans="1:4" ht="14.25" thickTop="1" thickBot="1" x14ac:dyDescent="0.25">
      <c r="A34" s="155" t="s">
        <v>177</v>
      </c>
      <c r="B34" s="96">
        <f>'Биланс на состојба'!B37</f>
        <v>4580906.4809999997</v>
      </c>
      <c r="C34" s="96">
        <f>'Биланс на состојба'!C37</f>
        <v>4485083.78</v>
      </c>
      <c r="D34" s="62">
        <f>'Биланс на состојба'!D37</f>
        <v>97.908215297617645</v>
      </c>
    </row>
    <row r="35" spans="1:4" ht="14.25" thickTop="1" thickBot="1" x14ac:dyDescent="0.25">
      <c r="A35" s="156" t="s">
        <v>339</v>
      </c>
      <c r="B35" s="149">
        <f>'Биланс на состојба'!B38</f>
        <v>2472819.5159999998</v>
      </c>
      <c r="C35" s="149">
        <f>'Биланс на состојба'!C38</f>
        <v>2472819.5159999998</v>
      </c>
      <c r="D35" s="64">
        <f>'Биланс на состојба'!D38</f>
        <v>100</v>
      </c>
    </row>
    <row r="36" spans="1:4" ht="14.25" thickTop="1" thickBot="1" x14ac:dyDescent="0.25">
      <c r="A36" s="157" t="s">
        <v>178</v>
      </c>
      <c r="B36" s="149">
        <f>'Биланс на состојба'!B39</f>
        <v>909570.65</v>
      </c>
      <c r="C36" s="149">
        <f>'Биланс на состојба'!C39</f>
        <v>913875.299</v>
      </c>
      <c r="D36" s="64">
        <f>'Биланс на состојба'!D39</f>
        <v>100.4732616427322</v>
      </c>
    </row>
    <row r="37" spans="1:4" ht="14.25" thickTop="1" thickBot="1" x14ac:dyDescent="0.25">
      <c r="A37" s="148" t="s">
        <v>179</v>
      </c>
      <c r="B37" s="149">
        <f>'Биланс на состојба'!B40</f>
        <v>1198516.3149999999</v>
      </c>
      <c r="C37" s="149">
        <f>'Биланс на состојба'!C40</f>
        <v>1098388.9650000001</v>
      </c>
      <c r="D37" s="64">
        <f>'Биланс на состојба'!D40</f>
        <v>91.645724906131136</v>
      </c>
    </row>
    <row r="38" spans="1:4" ht="14.25" thickTop="1" thickBot="1" x14ac:dyDescent="0.25">
      <c r="A38" s="148" t="s">
        <v>180</v>
      </c>
      <c r="B38" s="149">
        <f>'Биланс на состојба'!B41</f>
        <v>0</v>
      </c>
      <c r="C38" s="149">
        <f>'Биланс на состојба'!C41</f>
        <v>0</v>
      </c>
      <c r="D38" s="64">
        <f>'Биланс на состојба'!D41</f>
        <v>0</v>
      </c>
    </row>
    <row r="39" spans="1:4" ht="14.25" thickTop="1" thickBot="1" x14ac:dyDescent="0.25">
      <c r="A39" s="158" t="s">
        <v>181</v>
      </c>
      <c r="B39" s="96">
        <f>'Биланс на состојба'!B42</f>
        <v>1188473.5819999999</v>
      </c>
      <c r="C39" s="96">
        <f>'Биланс на состојба'!C42</f>
        <v>597090.478</v>
      </c>
      <c r="D39" s="62">
        <f>'Биланс на состојба'!D42</f>
        <v>50.240113625007787</v>
      </c>
    </row>
    <row r="40" spans="1:4" ht="14.25" thickTop="1" thickBot="1" x14ac:dyDescent="0.25">
      <c r="A40" s="153" t="s">
        <v>182</v>
      </c>
      <c r="B40" s="96">
        <f>'Биланс на состојба'!B43</f>
        <v>1174793.8999999999</v>
      </c>
      <c r="C40" s="96">
        <f>'Биланс на состојба'!C43</f>
        <v>584746.08799999999</v>
      </c>
      <c r="D40" s="62">
        <f>'Биланс на состојба'!D43</f>
        <v>49.774355144336383</v>
      </c>
    </row>
    <row r="41" spans="1:4" ht="14.25" thickTop="1" thickBot="1" x14ac:dyDescent="0.25">
      <c r="A41" s="148" t="s">
        <v>183</v>
      </c>
      <c r="B41" s="149">
        <f>'Биланс на состојба'!B44</f>
        <v>1056571.5449999999</v>
      </c>
      <c r="C41" s="149">
        <f>'Биланс на состојба'!C44</f>
        <v>450573.88500000001</v>
      </c>
      <c r="D41" s="64">
        <f>'Биланс на состојба'!D44</f>
        <v>42.644900587399412</v>
      </c>
    </row>
    <row r="42" spans="1:4" ht="14.25" thickTop="1" thickBot="1" x14ac:dyDescent="0.25">
      <c r="A42" s="150" t="s">
        <v>184</v>
      </c>
      <c r="B42" s="149">
        <f>'Биланс на состојба'!B45</f>
        <v>0</v>
      </c>
      <c r="C42" s="149">
        <f>'Биланс на состојба'!C45</f>
        <v>0</v>
      </c>
      <c r="D42" s="64">
        <f>'Биланс на состојба'!D45</f>
        <v>0</v>
      </c>
    </row>
    <row r="43" spans="1:4" ht="14.25" thickTop="1" thickBot="1" x14ac:dyDescent="0.25">
      <c r="A43" s="150" t="s">
        <v>185</v>
      </c>
      <c r="B43" s="149">
        <f>'Биланс на состојба'!B46</f>
        <v>0</v>
      </c>
      <c r="C43" s="149">
        <f>'Биланс на состојба'!C46</f>
        <v>0</v>
      </c>
      <c r="D43" s="64">
        <f>'Биланс на состојба'!D46</f>
        <v>0</v>
      </c>
    </row>
    <row r="44" spans="1:4" ht="14.25" thickTop="1" thickBot="1" x14ac:dyDescent="0.25">
      <c r="A44" s="150" t="s">
        <v>186</v>
      </c>
      <c r="B44" s="149">
        <f>'Биланс на состојба'!B47</f>
        <v>21156.983</v>
      </c>
      <c r="C44" s="149">
        <f>'Биланс на состојба'!C47</f>
        <v>23204.409</v>
      </c>
      <c r="D44" s="64">
        <f>'Биланс на состојба'!D47</f>
        <v>109.67730606958467</v>
      </c>
    </row>
    <row r="45" spans="1:4" ht="14.25" thickTop="1" thickBot="1" x14ac:dyDescent="0.25">
      <c r="A45" s="150" t="s">
        <v>340</v>
      </c>
      <c r="B45" s="87">
        <f>'Биланс на состојба'!B48</f>
        <v>47195.232000000004</v>
      </c>
      <c r="C45" s="87">
        <f>'Биланс на состојба'!C48</f>
        <v>55800.021000000001</v>
      </c>
      <c r="D45" s="64">
        <f>'Биланс на состојба'!D48</f>
        <v>118.23232694353531</v>
      </c>
    </row>
    <row r="46" spans="1:4" ht="14.25" thickTop="1" thickBot="1" x14ac:dyDescent="0.25">
      <c r="A46" s="150" t="s">
        <v>342</v>
      </c>
      <c r="B46" s="149">
        <f>'Биланс на состојба'!B49</f>
        <v>49870.14</v>
      </c>
      <c r="C46" s="149">
        <f>'Биланс на состојба'!C49</f>
        <v>55167.773000000001</v>
      </c>
      <c r="D46" s="64">
        <f>'Биланс на состојба'!D49</f>
        <v>110.62285568077411</v>
      </c>
    </row>
    <row r="47" spans="1:4" ht="14.25" thickTop="1" thickBot="1" x14ac:dyDescent="0.25">
      <c r="A47" s="150" t="s">
        <v>341</v>
      </c>
      <c r="B47" s="149">
        <f>'Биланс на состојба'!B50</f>
        <v>0</v>
      </c>
      <c r="C47" s="149">
        <f>'Биланс на состојба'!C50</f>
        <v>0</v>
      </c>
      <c r="D47" s="64">
        <f>'Биланс на состојба'!D50</f>
        <v>0</v>
      </c>
    </row>
    <row r="48" spans="1:4" s="151" customFormat="1" ht="14.25" thickTop="1" thickBot="1" x14ac:dyDescent="0.25">
      <c r="A48" s="147" t="s">
        <v>187</v>
      </c>
      <c r="B48" s="96">
        <f>'Биланс на состојба'!B51</f>
        <v>13679.682000000001</v>
      </c>
      <c r="C48" s="96">
        <f>'Биланс на состојба'!C51</f>
        <v>12344.39</v>
      </c>
      <c r="D48" s="62">
        <f>'Биланс на состојба'!D51</f>
        <v>90.238866663713367</v>
      </c>
    </row>
    <row r="49" spans="1:4" ht="14.25" thickTop="1" thickBot="1" x14ac:dyDescent="0.25">
      <c r="A49" s="150" t="s">
        <v>188</v>
      </c>
      <c r="B49" s="149">
        <f>'Биланс на состојба'!B52</f>
        <v>0</v>
      </c>
      <c r="C49" s="149">
        <f>'Биланс на состојба'!C52</f>
        <v>0</v>
      </c>
      <c r="D49" s="64">
        <f>'Биланс на состојба'!D52</f>
        <v>0</v>
      </c>
    </row>
    <row r="50" spans="1:4" ht="14.25" thickTop="1" thickBot="1" x14ac:dyDescent="0.25">
      <c r="A50" s="150" t="s">
        <v>213</v>
      </c>
      <c r="B50" s="149">
        <f>'Биланс на состојба'!B53</f>
        <v>0</v>
      </c>
      <c r="C50" s="149">
        <f>'Биланс на состојба'!C53</f>
        <v>0</v>
      </c>
      <c r="D50" s="64">
        <f>'Биланс на состојба'!D53</f>
        <v>0</v>
      </c>
    </row>
    <row r="51" spans="1:4" ht="14.25" thickTop="1" thickBot="1" x14ac:dyDescent="0.25">
      <c r="A51" s="150" t="s">
        <v>189</v>
      </c>
      <c r="B51" s="149">
        <f>'Биланс на состојба'!B54</f>
        <v>13679.682000000001</v>
      </c>
      <c r="C51" s="149">
        <f>'Биланс на состојба'!C54</f>
        <v>12344.39</v>
      </c>
      <c r="D51" s="64">
        <f>'Биланс на состојба'!D54</f>
        <v>90.238866663713367</v>
      </c>
    </row>
    <row r="52" spans="1:4" ht="14.25" thickTop="1" thickBot="1" x14ac:dyDescent="0.25">
      <c r="A52" s="150" t="s">
        <v>343</v>
      </c>
      <c r="B52" s="149">
        <f>'Биланс на состојба'!B55</f>
        <v>0</v>
      </c>
      <c r="C52" s="149">
        <f>'Биланс на состојба'!C55</f>
        <v>0</v>
      </c>
      <c r="D52" s="64">
        <f>'Биланс на состојба'!D55</f>
        <v>0</v>
      </c>
    </row>
    <row r="53" spans="1:4" s="151" customFormat="1" ht="14.25" thickTop="1" thickBot="1" x14ac:dyDescent="0.25">
      <c r="A53" s="147" t="s">
        <v>190</v>
      </c>
      <c r="B53" s="96">
        <f>'Биланс на состојба'!B56</f>
        <v>5769380.0629999992</v>
      </c>
      <c r="C53" s="96">
        <f>'Биланс на состојба'!C56</f>
        <v>5082174.2580000004</v>
      </c>
      <c r="D53" s="62">
        <f>'Биланс на состојба'!D56</f>
        <v>88.088740947971772</v>
      </c>
    </row>
    <row r="54" spans="1:4" ht="14.25" thickTop="1" thickBot="1" x14ac:dyDescent="0.25">
      <c r="A54" s="148" t="s">
        <v>191</v>
      </c>
      <c r="B54" s="149">
        <f>'Биланс на состојба'!B57</f>
        <v>3615529.8280000002</v>
      </c>
      <c r="C54" s="149">
        <f>'Биланс на состојба'!C57</f>
        <v>3615529.8280000002</v>
      </c>
      <c r="D54" s="64">
        <f>'Биланс на состојба'!D57</f>
        <v>100</v>
      </c>
    </row>
    <row r="55" spans="1:4" ht="13.5" thickTop="1" x14ac:dyDescent="0.2">
      <c r="A55" s="126"/>
      <c r="B55" s="126"/>
      <c r="C55" s="126"/>
      <c r="D55" s="126"/>
    </row>
    <row r="56" spans="1:4" x14ac:dyDescent="0.2">
      <c r="A56" s="126"/>
      <c r="B56" s="126"/>
      <c r="C56" s="126"/>
      <c r="D56" s="126"/>
    </row>
    <row r="57" spans="1:4" x14ac:dyDescent="0.2">
      <c r="A57" s="126"/>
      <c r="B57" s="126"/>
      <c r="C57" s="126"/>
      <c r="D57" s="126"/>
    </row>
    <row r="58" spans="1:4" x14ac:dyDescent="0.2">
      <c r="A58" s="126"/>
      <c r="B58" s="126"/>
      <c r="C58" s="126"/>
      <c r="D58" s="126"/>
    </row>
    <row r="59" spans="1:4" x14ac:dyDescent="0.2">
      <c r="A59" s="126"/>
      <c r="B59" s="126"/>
      <c r="C59" s="126"/>
      <c r="D59" s="126"/>
    </row>
    <row r="60" spans="1:4" x14ac:dyDescent="0.2">
      <c r="A60" s="126"/>
      <c r="B60" s="126"/>
      <c r="C60" s="126"/>
      <c r="D60" s="126"/>
    </row>
    <row r="61" spans="1:4" x14ac:dyDescent="0.2">
      <c r="A61" s="126"/>
      <c r="B61" s="126"/>
      <c r="C61" s="126"/>
      <c r="D61" s="126"/>
    </row>
    <row r="62" spans="1:4" x14ac:dyDescent="0.2">
      <c r="A62" s="126"/>
      <c r="B62" s="126"/>
      <c r="C62" s="126"/>
      <c r="D62" s="126"/>
    </row>
    <row r="63" spans="1:4" x14ac:dyDescent="0.2">
      <c r="A63" s="126"/>
      <c r="B63" s="126"/>
      <c r="C63" s="126"/>
      <c r="D63" s="126"/>
    </row>
    <row r="64" spans="1:4" x14ac:dyDescent="0.2">
      <c r="A64" s="126"/>
      <c r="B64" s="126"/>
      <c r="C64" s="126"/>
      <c r="D64" s="126"/>
    </row>
    <row r="65" spans="1:4" x14ac:dyDescent="0.2">
      <c r="A65" s="82"/>
      <c r="B65" s="82"/>
      <c r="C65" s="82"/>
      <c r="D65" s="82"/>
    </row>
    <row r="66" spans="1:4" x14ac:dyDescent="0.2">
      <c r="A66" s="82"/>
      <c r="B66" s="82"/>
      <c r="C66" s="82"/>
      <c r="D66" s="82"/>
    </row>
    <row r="67" spans="1:4" x14ac:dyDescent="0.2">
      <c r="A67" s="82"/>
      <c r="B67" s="82"/>
      <c r="C67" s="82"/>
      <c r="D67" s="82"/>
    </row>
    <row r="68" spans="1:4" x14ac:dyDescent="0.2">
      <c r="A68" s="82"/>
      <c r="B68" s="82"/>
      <c r="C68" s="82"/>
      <c r="D68" s="82"/>
    </row>
  </sheetData>
  <sheetProtection password="B44F" sheet="1" objects="1" scenarios="1" selectLockedCells="1"/>
  <mergeCells count="3">
    <mergeCell ref="B1:D1"/>
    <mergeCell ref="C5:D5"/>
    <mergeCell ref="A4:D4"/>
  </mergeCells>
  <phoneticPr fontId="2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69"/>
  <sheetViews>
    <sheetView topLeftCell="A13" zoomScale="110" workbookViewId="0">
      <selection activeCell="C14" sqref="C14"/>
    </sheetView>
  </sheetViews>
  <sheetFormatPr defaultColWidth="9.28515625" defaultRowHeight="12.75" x14ac:dyDescent="0.2"/>
  <cols>
    <col min="1" max="1" width="5.28515625" style="47" customWidth="1"/>
    <col min="2" max="2" width="55.28515625" style="47" customWidth="1"/>
    <col min="3" max="4" width="17.42578125" style="47" customWidth="1"/>
    <col min="5" max="16384" width="9.28515625" style="47"/>
  </cols>
  <sheetData>
    <row r="1" spans="1:6" x14ac:dyDescent="0.2">
      <c r="A1" s="159"/>
      <c r="B1" s="159"/>
      <c r="C1" s="160"/>
      <c r="D1" s="160"/>
      <c r="E1" s="160"/>
    </row>
    <row r="2" spans="1:6" x14ac:dyDescent="0.2">
      <c r="A2" s="159"/>
      <c r="B2" s="105" t="s">
        <v>28</v>
      </c>
      <c r="C2" s="272" t="str">
        <f>'ФИ-Почетна'!$C$18</f>
        <v>ОКТА АД - Скопје</v>
      </c>
      <c r="D2" s="273"/>
      <c r="E2" s="273"/>
    </row>
    <row r="3" spans="1:6" x14ac:dyDescent="0.2">
      <c r="A3" s="159"/>
      <c r="B3" s="105" t="s">
        <v>30</v>
      </c>
      <c r="C3" s="162" t="str">
        <f>'ФИ-Почетна'!$C$22</f>
        <v>01.01 - 31.12</v>
      </c>
      <c r="D3" s="163" t="str">
        <f>'Balance Sheet'!$C$2</f>
        <v>Year</v>
      </c>
      <c r="E3" s="161">
        <f>'ФИ-Почетна'!$C$23</f>
        <v>2018</v>
      </c>
    </row>
    <row r="4" spans="1:6" x14ac:dyDescent="0.2">
      <c r="A4" s="159"/>
      <c r="B4" s="51" t="s">
        <v>212</v>
      </c>
      <c r="C4" s="106" t="str">
        <f>'ФИ-Почетна'!$C$20</f>
        <v>не</v>
      </c>
      <c r="D4" s="160"/>
      <c r="E4" s="160"/>
    </row>
    <row r="5" spans="1:6" x14ac:dyDescent="0.2">
      <c r="A5" s="159"/>
      <c r="B5" s="159"/>
      <c r="C5" s="160"/>
      <c r="D5" s="160"/>
      <c r="E5" s="160"/>
    </row>
    <row r="6" spans="1:6" ht="24" customHeight="1" x14ac:dyDescent="0.2">
      <c r="A6" s="159"/>
      <c r="B6" s="252" t="s">
        <v>27</v>
      </c>
      <c r="C6" s="252"/>
      <c r="D6" s="252"/>
      <c r="E6" s="164"/>
    </row>
    <row r="7" spans="1:6" ht="12.75" customHeight="1" x14ac:dyDescent="0.2">
      <c r="A7" s="159"/>
      <c r="B7" s="164"/>
      <c r="C7" s="164"/>
      <c r="D7" s="164"/>
      <c r="E7" s="164"/>
    </row>
    <row r="8" spans="1:6" s="167" customFormat="1" ht="15" customHeight="1" thickBot="1" x14ac:dyDescent="0.25">
      <c r="A8" s="165"/>
      <c r="B8" s="166"/>
      <c r="C8" s="277" t="s">
        <v>35</v>
      </c>
      <c r="D8" s="277"/>
      <c r="E8" s="277"/>
    </row>
    <row r="9" spans="1:6" s="169" customFormat="1" ht="25.5" customHeight="1" thickTop="1" thickBot="1" x14ac:dyDescent="0.25">
      <c r="A9" s="271"/>
      <c r="B9" s="271" t="s">
        <v>34</v>
      </c>
      <c r="C9" s="168" t="s">
        <v>25</v>
      </c>
      <c r="D9" s="168" t="s">
        <v>26</v>
      </c>
      <c r="E9" s="168" t="s">
        <v>29</v>
      </c>
    </row>
    <row r="10" spans="1:6" ht="46.5" thickTop="1" thickBot="1" x14ac:dyDescent="0.25">
      <c r="A10" s="271"/>
      <c r="B10" s="271"/>
      <c r="C10" s="170" t="s">
        <v>33</v>
      </c>
      <c r="D10" s="170" t="s">
        <v>33</v>
      </c>
      <c r="E10" s="170" t="s">
        <v>32</v>
      </c>
    </row>
    <row r="11" spans="1:6" ht="13.5" customHeight="1" thickTop="1" thickBot="1" x14ac:dyDescent="0.25">
      <c r="A11" s="85">
        <v>1</v>
      </c>
      <c r="B11" s="86" t="s">
        <v>14</v>
      </c>
      <c r="C11" s="87">
        <f>'Биланс на успех - функција'!C11</f>
        <v>23099901.940000001</v>
      </c>
      <c r="D11" s="87">
        <f>'Биланс на успех - функција'!D11</f>
        <v>27513616.443</v>
      </c>
      <c r="E11" s="87">
        <f>'Биланс на успех - функција'!E11</f>
        <v>119.10707030040317</v>
      </c>
      <c r="F11" s="54"/>
    </row>
    <row r="12" spans="1:6" ht="15.75" customHeight="1" thickTop="1" thickBot="1" x14ac:dyDescent="0.25">
      <c r="A12" s="85" t="s">
        <v>320</v>
      </c>
      <c r="B12" s="88" t="s">
        <v>208</v>
      </c>
      <c r="C12" s="89">
        <f>'Биланс на успех - функција'!C12</f>
        <v>20420268.809</v>
      </c>
      <c r="D12" s="89">
        <f>'Биланс на успех - функција'!D12</f>
        <v>23580363.061000001</v>
      </c>
      <c r="E12" s="87">
        <f>'Биланс на успех - функција'!E12</f>
        <v>115.47528233618172</v>
      </c>
      <c r="F12" s="54"/>
    </row>
    <row r="13" spans="1:6" ht="15.75" customHeight="1" thickTop="1" thickBot="1" x14ac:dyDescent="0.25">
      <c r="A13" s="85" t="s">
        <v>321</v>
      </c>
      <c r="B13" s="90" t="s">
        <v>209</v>
      </c>
      <c r="C13" s="89">
        <f>'Биланс на успех - функција'!C13</f>
        <v>2679633.1310000001</v>
      </c>
      <c r="D13" s="89">
        <f>'Биланс на успех - функција'!D13</f>
        <v>3933253.3820000002</v>
      </c>
      <c r="E13" s="87">
        <f>'Биланс на успех - функција'!E13</f>
        <v>146.78327926674677</v>
      </c>
      <c r="F13" s="54"/>
    </row>
    <row r="14" spans="1:6" ht="15.75" customHeight="1" thickTop="1" thickBot="1" x14ac:dyDescent="0.25">
      <c r="A14" s="85">
        <v>2</v>
      </c>
      <c r="B14" s="86" t="s">
        <v>322</v>
      </c>
      <c r="C14" s="89">
        <f>'Биланс на успех - функција'!C14</f>
        <v>21939317.103</v>
      </c>
      <c r="D14" s="89">
        <f>'Биланс на успех - функција'!D14</f>
        <v>26612288.581999999</v>
      </c>
      <c r="E14" s="87">
        <f>'Биланс на успех - функција'!E14</f>
        <v>121.29953023178197</v>
      </c>
      <c r="F14" s="54"/>
    </row>
    <row r="15" spans="1:6" ht="15.75" customHeight="1" thickTop="1" thickBot="1" x14ac:dyDescent="0.25">
      <c r="A15" s="85">
        <v>3</v>
      </c>
      <c r="B15" s="91" t="s">
        <v>323</v>
      </c>
      <c r="C15" s="92">
        <f>'Биланс на успех - функција'!C15</f>
        <v>1160584.8370000012</v>
      </c>
      <c r="D15" s="92">
        <f>'Биланс на успех - функција'!D15</f>
        <v>901327.86100000143</v>
      </c>
      <c r="E15" s="92">
        <f>'Биланс на успех - функција'!E15</f>
        <v>77.661523075714669</v>
      </c>
      <c r="F15" s="54"/>
    </row>
    <row r="16" spans="1:6" ht="15.75" customHeight="1" thickTop="1" thickBot="1" x14ac:dyDescent="0.25">
      <c r="A16" s="85">
        <v>4</v>
      </c>
      <c r="B16" s="86" t="s">
        <v>353</v>
      </c>
      <c r="C16" s="89">
        <f>'Биланс на успех - функција'!C16</f>
        <v>245767.05902186487</v>
      </c>
      <c r="D16" s="89">
        <f>'Биланс на успех - функција'!D16</f>
        <v>238820.26716900559</v>
      </c>
      <c r="E16" s="87">
        <f>'Биланс на успех - функција'!E16</f>
        <v>97.173424347222522</v>
      </c>
      <c r="F16" s="54"/>
    </row>
    <row r="17" spans="1:6" ht="15.75" customHeight="1" thickTop="1" thickBot="1" x14ac:dyDescent="0.25">
      <c r="A17" s="85">
        <v>5</v>
      </c>
      <c r="B17" s="86" t="s">
        <v>344</v>
      </c>
      <c r="C17" s="89">
        <f>'Биланс на успех - функција'!C17</f>
        <v>571795.61697813508</v>
      </c>
      <c r="D17" s="89">
        <f>'Биланс на успех - функција'!D17</f>
        <v>586670.72083099454</v>
      </c>
      <c r="E17" s="87">
        <f>'Биланс на успех - функција'!E17</f>
        <v>102.60147217138046</v>
      </c>
      <c r="F17" s="54"/>
    </row>
    <row r="18" spans="1:6" ht="15.75" customHeight="1" thickTop="1" thickBot="1" x14ac:dyDescent="0.25">
      <c r="A18" s="85">
        <v>6</v>
      </c>
      <c r="B18" s="93" t="s">
        <v>346</v>
      </c>
      <c r="C18" s="89">
        <f>'Биланс на успех - функција'!C18</f>
        <v>404.10700000000003</v>
      </c>
      <c r="D18" s="89">
        <f>'Биланс на успех - функција'!D18</f>
        <v>567.26800000000003</v>
      </c>
      <c r="E18" s="87">
        <f>'Биланс на успех - функција'!E18</f>
        <v>140.3756925764711</v>
      </c>
      <c r="F18" s="54"/>
    </row>
    <row r="19" spans="1:6" ht="15.75" customHeight="1" thickTop="1" thickBot="1" x14ac:dyDescent="0.25">
      <c r="A19" s="85">
        <v>7</v>
      </c>
      <c r="B19" s="94" t="s">
        <v>7</v>
      </c>
      <c r="C19" s="89">
        <f>'Биланс на успех - функција'!C19</f>
        <v>5894.3010000000004</v>
      </c>
      <c r="D19" s="89">
        <f>'Биланс на успех - функција'!D19</f>
        <v>3209.1129999999998</v>
      </c>
      <c r="E19" s="87">
        <f>'Биланс на успех - функција'!E19</f>
        <v>54.44433529946977</v>
      </c>
      <c r="F19" s="54"/>
    </row>
    <row r="20" spans="1:6" ht="15.75" customHeight="1" thickTop="1" thickBot="1" x14ac:dyDescent="0.25">
      <c r="A20" s="85">
        <v>8</v>
      </c>
      <c r="B20" s="93" t="s">
        <v>345</v>
      </c>
      <c r="C20" s="89">
        <f>'Биланс на успех - функција'!C20</f>
        <v>110233.59299999999</v>
      </c>
      <c r="D20" s="89">
        <f>'Биланс на успех - функција'!D20</f>
        <v>187311.64199999999</v>
      </c>
      <c r="E20" s="87">
        <f>'Биланс на успех - функција'!E20</f>
        <v>169.92246818989199</v>
      </c>
      <c r="F20" s="54"/>
    </row>
    <row r="21" spans="1:6" ht="15.75" customHeight="1" thickTop="1" thickBot="1" x14ac:dyDescent="0.25">
      <c r="A21" s="85">
        <v>9</v>
      </c>
      <c r="B21" s="95" t="s">
        <v>9</v>
      </c>
      <c r="C21" s="96">
        <f>'Биланс на успех - функција'!C21</f>
        <v>238278.76200000121</v>
      </c>
      <c r="D21" s="96">
        <f>'Биланс на успех - функција'!D21</f>
        <v>-108832.92399999869</v>
      </c>
      <c r="E21" s="96">
        <f>'Биланс на успех - функција'!E21</f>
        <v>-45.674622063043174</v>
      </c>
      <c r="F21" s="54"/>
    </row>
    <row r="22" spans="1:6" ht="15.75" customHeight="1" thickTop="1" thickBot="1" x14ac:dyDescent="0.25">
      <c r="A22" s="85">
        <v>10</v>
      </c>
      <c r="B22" s="93" t="s">
        <v>347</v>
      </c>
      <c r="C22" s="87">
        <f>'Биланс на успех - функција'!C22</f>
        <v>49848.891000000003</v>
      </c>
      <c r="D22" s="87">
        <f>'Биланс на успех - функција'!D22</f>
        <v>33932.402000000002</v>
      </c>
      <c r="E22" s="87">
        <f>'Биланс на успех - функција'!E22</f>
        <v>68.070525380394116</v>
      </c>
      <c r="F22" s="54"/>
    </row>
    <row r="23" spans="1:6" ht="27" thickTop="1" thickBot="1" x14ac:dyDescent="0.25">
      <c r="A23" s="85" t="s">
        <v>218</v>
      </c>
      <c r="B23" s="86" t="s">
        <v>350</v>
      </c>
      <c r="C23" s="89">
        <f>'Биланс на успех - функција'!C23</f>
        <v>49848.891000000003</v>
      </c>
      <c r="D23" s="89">
        <f>'Биланс на успех - функција'!D23</f>
        <v>33932.402000000002</v>
      </c>
      <c r="E23" s="87">
        <f>'Биланс на успех - функција'!E23</f>
        <v>68.070525380394116</v>
      </c>
      <c r="F23" s="54"/>
    </row>
    <row r="24" spans="1:6" ht="15.75" customHeight="1" thickTop="1" thickBot="1" x14ac:dyDescent="0.25">
      <c r="A24" s="85" t="s">
        <v>362</v>
      </c>
      <c r="B24" s="86" t="s">
        <v>348</v>
      </c>
      <c r="C24" s="89">
        <f>'Биланс на успех - функција'!C24</f>
        <v>0</v>
      </c>
      <c r="D24" s="89">
        <f>'Биланс на успех - функција'!D24</f>
        <v>0</v>
      </c>
      <c r="E24" s="87">
        <f>'Биланс на успех - функција'!E24</f>
        <v>0</v>
      </c>
      <c r="F24" s="54"/>
    </row>
    <row r="25" spans="1:6" ht="15.75" customHeight="1" thickTop="1" thickBot="1" x14ac:dyDescent="0.25">
      <c r="A25" s="85" t="s">
        <v>363</v>
      </c>
      <c r="B25" s="86" t="s">
        <v>349</v>
      </c>
      <c r="C25" s="89">
        <f>'Биланс на успех - функција'!C25</f>
        <v>0</v>
      </c>
      <c r="D25" s="89">
        <f>'Биланс на успех - функција'!D25</f>
        <v>0</v>
      </c>
      <c r="E25" s="87">
        <f>'Биланс на успех - функција'!E25</f>
        <v>0</v>
      </c>
      <c r="F25" s="54"/>
    </row>
    <row r="26" spans="1:6" ht="15" customHeight="1" thickTop="1" thickBot="1" x14ac:dyDescent="0.25">
      <c r="A26" s="85">
        <v>11</v>
      </c>
      <c r="B26" s="93" t="s">
        <v>351</v>
      </c>
      <c r="C26" s="87">
        <f>'Биланс на успех - функција'!C26</f>
        <v>53262.377</v>
      </c>
      <c r="D26" s="87">
        <f>'Биланс на успех - функција'!D26</f>
        <v>29425.082999999999</v>
      </c>
      <c r="E26" s="87">
        <f>'Биланс на успех - функција'!E26</f>
        <v>55.245531005873048</v>
      </c>
      <c r="F26" s="54"/>
    </row>
    <row r="27" spans="1:6" ht="14.25" thickTop="1" thickBot="1" x14ac:dyDescent="0.25">
      <c r="A27" s="85" t="s">
        <v>364</v>
      </c>
      <c r="B27" s="86" t="s">
        <v>354</v>
      </c>
      <c r="C27" s="89">
        <f>'Биланс на успех - функција'!C27</f>
        <v>53262.377</v>
      </c>
      <c r="D27" s="89">
        <f>'Биланс на успех - функција'!D27</f>
        <v>29425.082999999999</v>
      </c>
      <c r="E27" s="87">
        <f>'Биланс на успех - функција'!E27</f>
        <v>55.245531005873048</v>
      </c>
      <c r="F27" s="54"/>
    </row>
    <row r="28" spans="1:6" ht="18" customHeight="1" thickTop="1" thickBot="1" x14ac:dyDescent="0.25">
      <c r="A28" s="85" t="s">
        <v>365</v>
      </c>
      <c r="B28" s="86" t="s">
        <v>355</v>
      </c>
      <c r="C28" s="89">
        <f>'Биланс на успех - функција'!C28</f>
        <v>0</v>
      </c>
      <c r="D28" s="89">
        <f>'Биланс на успех - функција'!D28</f>
        <v>0</v>
      </c>
      <c r="E28" s="87">
        <f>'Биланс на успех - функција'!E28</f>
        <v>0</v>
      </c>
      <c r="F28" s="54"/>
    </row>
    <row r="29" spans="1:6" ht="18" customHeight="1" thickTop="1" thickBot="1" x14ac:dyDescent="0.25">
      <c r="A29" s="85" t="s">
        <v>366</v>
      </c>
      <c r="B29" s="86" t="s">
        <v>352</v>
      </c>
      <c r="C29" s="89">
        <f>'Биланс на успех - функција'!C29</f>
        <v>0</v>
      </c>
      <c r="D29" s="89">
        <f>'Биланс на успех - функција'!D29</f>
        <v>0</v>
      </c>
      <c r="E29" s="87">
        <f>'Биланс на успех - функција'!E29</f>
        <v>0</v>
      </c>
      <c r="F29" s="54"/>
    </row>
    <row r="30" spans="1:6" ht="18" customHeight="1" thickTop="1" thickBot="1" x14ac:dyDescent="0.25">
      <c r="A30" s="85">
        <v>12</v>
      </c>
      <c r="B30" s="95" t="s">
        <v>356</v>
      </c>
      <c r="C30" s="92">
        <f>'Биланс на успех - функција'!C30</f>
        <v>234865.27600000121</v>
      </c>
      <c r="D30" s="92">
        <f>'Биланс на успех - функција'!D30</f>
        <v>-104325.60499999869</v>
      </c>
      <c r="E30" s="96">
        <f>'Биланс на успех - функција'!E30</f>
        <v>-44.419339792059404</v>
      </c>
      <c r="F30" s="54"/>
    </row>
    <row r="31" spans="1:6" ht="18" customHeight="1" thickTop="1" thickBot="1" x14ac:dyDescent="0.25">
      <c r="A31" s="85">
        <v>13</v>
      </c>
      <c r="B31" s="86" t="s">
        <v>360</v>
      </c>
      <c r="C31" s="89">
        <f>'Биланс на успех - функција'!C31</f>
        <v>0</v>
      </c>
      <c r="D31" s="89">
        <f>'Биланс на успех - функција'!D31</f>
        <v>0</v>
      </c>
      <c r="E31" s="87">
        <f>'Биланс на успех - функција'!E31</f>
        <v>0</v>
      </c>
      <c r="F31" s="54"/>
    </row>
    <row r="32" spans="1:6" ht="18" customHeight="1" thickTop="1" thickBot="1" x14ac:dyDescent="0.25">
      <c r="A32" s="85">
        <v>14</v>
      </c>
      <c r="B32" s="95" t="s">
        <v>16</v>
      </c>
      <c r="C32" s="96">
        <f>'Биланс на успех - функција'!C32</f>
        <v>234865.27600000121</v>
      </c>
      <c r="D32" s="96">
        <f>'Биланс на успех - функција'!D32</f>
        <v>-104325.60499999869</v>
      </c>
      <c r="E32" s="96">
        <f>'Биланс на успех - функција'!E32</f>
        <v>-44.419339792059404</v>
      </c>
      <c r="F32" s="54"/>
    </row>
    <row r="33" spans="1:6" ht="18" customHeight="1" thickTop="1" thickBot="1" x14ac:dyDescent="0.25">
      <c r="A33" s="85">
        <v>15</v>
      </c>
      <c r="B33" s="93" t="s">
        <v>17</v>
      </c>
      <c r="C33" s="89">
        <f>'Биланс на успех - функција'!C33</f>
        <v>31625.656999999999</v>
      </c>
      <c r="D33" s="89">
        <f>'Биланс на успех - функција'!D33</f>
        <v>-4198.2550000000001</v>
      </c>
      <c r="E33" s="87">
        <f>'Биланс на успех - функција'!E33</f>
        <v>-13.274838843664179</v>
      </c>
      <c r="F33" s="54"/>
    </row>
    <row r="34" spans="1:6" ht="18" customHeight="1" thickTop="1" thickBot="1" x14ac:dyDescent="0.25">
      <c r="A34" s="85">
        <v>16</v>
      </c>
      <c r="B34" s="95" t="s">
        <v>359</v>
      </c>
      <c r="C34" s="96">
        <f>'Биланс на успех - функција'!C34</f>
        <v>203239.6190000012</v>
      </c>
      <c r="D34" s="96">
        <f>'Биланс на успех - функција'!D34</f>
        <v>-100127.34999999868</v>
      </c>
      <c r="E34" s="96">
        <f>'Биланс на успех - функција'!E34</f>
        <v>-49.265665076846112</v>
      </c>
      <c r="F34" s="54"/>
    </row>
    <row r="35" spans="1:6" ht="18" customHeight="1" thickTop="1" thickBot="1" x14ac:dyDescent="0.25">
      <c r="A35" s="85">
        <v>17</v>
      </c>
      <c r="B35" s="93" t="s">
        <v>10</v>
      </c>
      <c r="C35" s="89">
        <f>'Биланс на успех - функција'!C35</f>
        <v>0</v>
      </c>
      <c r="D35" s="89">
        <f>'Биланс на успех - функција'!D35</f>
        <v>0</v>
      </c>
      <c r="E35" s="87">
        <f>'Биланс на успех - функција'!E35</f>
        <v>0</v>
      </c>
      <c r="F35" s="54"/>
    </row>
    <row r="36" spans="1:6" ht="18" customHeight="1" thickTop="1" thickBot="1" x14ac:dyDescent="0.25">
      <c r="A36" s="85">
        <v>18</v>
      </c>
      <c r="B36" s="95" t="s">
        <v>361</v>
      </c>
      <c r="C36" s="92">
        <f>'Биланс на успех - функција'!C36</f>
        <v>203239.6190000012</v>
      </c>
      <c r="D36" s="92">
        <f>'Биланс на успех - функција'!D36</f>
        <v>-100127.34999999868</v>
      </c>
      <c r="E36" s="96">
        <f>'Биланс на успех - функција'!E36</f>
        <v>-49.265665076846112</v>
      </c>
      <c r="F36" s="54"/>
    </row>
    <row r="37" spans="1:6" ht="18.75" customHeight="1" thickTop="1" thickBot="1" x14ac:dyDescent="0.25">
      <c r="A37" s="85">
        <v>19</v>
      </c>
      <c r="B37" s="86" t="s">
        <v>358</v>
      </c>
      <c r="C37" s="89">
        <f>'Биланс на успех - функција'!C37</f>
        <v>1953.6089999999999</v>
      </c>
      <c r="D37" s="89">
        <f>'Биланс на успех - функција'!D37</f>
        <v>3174</v>
      </c>
      <c r="E37" s="87">
        <f>'Биланс на успех - функција'!E37</f>
        <v>162.4685389962884</v>
      </c>
      <c r="F37" s="54"/>
    </row>
    <row r="38" spans="1:6" ht="18" customHeight="1" thickTop="1" thickBot="1" x14ac:dyDescent="0.25">
      <c r="A38" s="85">
        <v>20</v>
      </c>
      <c r="B38" s="95" t="s">
        <v>357</v>
      </c>
      <c r="C38" s="96">
        <f>'Биланс на успех - функција'!C38</f>
        <v>205193.2280000012</v>
      </c>
      <c r="D38" s="96">
        <f>'Биланс на успех - функција'!D38</f>
        <v>-96953.349999998682</v>
      </c>
      <c r="E38" s="96">
        <f>'Биланс на успех - функција'!E38</f>
        <v>-47.249780582426496</v>
      </c>
      <c r="F38" s="54"/>
    </row>
    <row r="39" spans="1:6" ht="18" customHeight="1" thickTop="1" thickBot="1" x14ac:dyDescent="0.25">
      <c r="A39" s="278"/>
      <c r="B39" s="279"/>
      <c r="C39" s="279"/>
      <c r="D39" s="279"/>
      <c r="E39" s="279"/>
      <c r="F39" s="54"/>
    </row>
    <row r="40" spans="1:6" ht="32.25" customHeight="1" thickTop="1" thickBot="1" x14ac:dyDescent="0.25">
      <c r="A40" s="274" t="s">
        <v>324</v>
      </c>
      <c r="B40" s="275"/>
      <c r="C40" s="275"/>
      <c r="D40" s="275"/>
      <c r="E40" s="276"/>
      <c r="F40" s="54"/>
    </row>
    <row r="41" spans="1:6" ht="24.75" customHeight="1" thickTop="1" thickBot="1" x14ac:dyDescent="0.25">
      <c r="A41" s="270"/>
      <c r="B41" s="271" t="s">
        <v>34</v>
      </c>
      <c r="C41" s="168" t="s">
        <v>25</v>
      </c>
      <c r="D41" s="168" t="s">
        <v>26</v>
      </c>
      <c r="E41" s="168" t="s">
        <v>29</v>
      </c>
      <c r="F41" s="54"/>
    </row>
    <row r="42" spans="1:6" ht="46.5" thickTop="1" thickBot="1" x14ac:dyDescent="0.25">
      <c r="A42" s="270"/>
      <c r="B42" s="271"/>
      <c r="C42" s="170" t="s">
        <v>33</v>
      </c>
      <c r="D42" s="170" t="s">
        <v>33</v>
      </c>
      <c r="E42" s="170" t="s">
        <v>32</v>
      </c>
      <c r="F42" s="54"/>
    </row>
    <row r="43" spans="1:6" ht="17.25" customHeight="1" thickTop="1" thickBot="1" x14ac:dyDescent="0.25">
      <c r="A43" s="171">
        <v>1</v>
      </c>
      <c r="B43" s="172" t="s">
        <v>14</v>
      </c>
      <c r="C43" s="89">
        <f>'Биланс на успех - функција'!C43</f>
        <v>23099901.940000001</v>
      </c>
      <c r="D43" s="89">
        <f>'Биланс на успех - функција'!D43</f>
        <v>27513616.443</v>
      </c>
      <c r="E43" s="87">
        <f>'Биланс на успех - функција'!E43</f>
        <v>119.10707030040317</v>
      </c>
      <c r="F43" s="54"/>
    </row>
    <row r="44" spans="1:6" ht="17.25" customHeight="1" thickTop="1" thickBot="1" x14ac:dyDescent="0.25">
      <c r="A44" s="171">
        <v>2</v>
      </c>
      <c r="B44" s="172" t="s">
        <v>7</v>
      </c>
      <c r="C44" s="89">
        <f>'Биланс на успех - функција'!C44</f>
        <v>5894.3010000000004</v>
      </c>
      <c r="D44" s="89">
        <f>'Биланс на успех - функција'!D44</f>
        <v>3209.1129999999998</v>
      </c>
      <c r="E44" s="87">
        <f>'Биланс на успех - функција'!E44</f>
        <v>54.44433529946977</v>
      </c>
      <c r="F44" s="54"/>
    </row>
    <row r="45" spans="1:6" ht="17.25" customHeight="1" thickTop="1" thickBot="1" x14ac:dyDescent="0.25">
      <c r="A45" s="171">
        <v>3</v>
      </c>
      <c r="B45" s="99" t="s">
        <v>325</v>
      </c>
      <c r="C45" s="89">
        <f>'Биланс на успех - функција'!C45</f>
        <v>0</v>
      </c>
      <c r="D45" s="89">
        <f>'Биланс на успех - функција'!D45</f>
        <v>0</v>
      </c>
      <c r="E45" s="87">
        <f>'Биланс на успех - функција'!E45</f>
        <v>0</v>
      </c>
      <c r="F45" s="54"/>
    </row>
    <row r="46" spans="1:6" ht="14.25" thickTop="1" thickBot="1" x14ac:dyDescent="0.25">
      <c r="A46" s="171">
        <v>4</v>
      </c>
      <c r="B46" s="172" t="s">
        <v>367</v>
      </c>
      <c r="C46" s="89">
        <f>'Биланс на успех - функција'!C46</f>
        <v>21939317.103</v>
      </c>
      <c r="D46" s="89">
        <f>'Биланс на успех - функција'!D46</f>
        <v>26612288.581999999</v>
      </c>
      <c r="E46" s="87">
        <f>'Биланс на успех - функција'!E46</f>
        <v>121.29953023178197</v>
      </c>
      <c r="F46" s="54"/>
    </row>
    <row r="47" spans="1:6" ht="17.25" customHeight="1" thickTop="1" thickBot="1" x14ac:dyDescent="0.25">
      <c r="A47" s="171">
        <v>5</v>
      </c>
      <c r="B47" s="172" t="s">
        <v>368</v>
      </c>
      <c r="C47" s="89">
        <f>'Биланс на успех - функција'!C47</f>
        <v>58153.779000000002</v>
      </c>
      <c r="D47" s="89">
        <f>'Биланс на успех - функција'!D47</f>
        <v>46390.478999999999</v>
      </c>
      <c r="E47" s="87">
        <f>'Биланс на успех - функција'!E47</f>
        <v>79.772079816171527</v>
      </c>
      <c r="F47" s="54"/>
    </row>
    <row r="48" spans="1:6" ht="17.25" customHeight="1" thickTop="1" thickBot="1" x14ac:dyDescent="0.25">
      <c r="A48" s="171">
        <v>6</v>
      </c>
      <c r="B48" s="172" t="s">
        <v>369</v>
      </c>
      <c r="C48" s="89">
        <f>'Биланс на успех - функција'!C48</f>
        <v>0</v>
      </c>
      <c r="D48" s="89">
        <f>'Биланс на успех - функција'!D48</f>
        <v>0</v>
      </c>
      <c r="E48" s="87">
        <f>'Биланс на успех - функција'!E48</f>
        <v>0</v>
      </c>
      <c r="F48" s="54"/>
    </row>
    <row r="49" spans="1:6" ht="17.25" customHeight="1" thickTop="1" thickBot="1" x14ac:dyDescent="0.25">
      <c r="A49" s="171">
        <v>7</v>
      </c>
      <c r="B49" s="172" t="s">
        <v>370</v>
      </c>
      <c r="C49" s="89">
        <f>'Биланс на успех - функција'!C49</f>
        <v>65527.025999999998</v>
      </c>
      <c r="D49" s="89">
        <f>'Биланс на успех - функција'!D49</f>
        <v>65942.851999999999</v>
      </c>
      <c r="E49" s="87">
        <f>'Биланс на успех - функција'!E49</f>
        <v>100.63458701757652</v>
      </c>
      <c r="F49" s="54"/>
    </row>
    <row r="50" spans="1:6" ht="17.25" customHeight="1" thickTop="1" thickBot="1" x14ac:dyDescent="0.25">
      <c r="A50" s="171">
        <v>8</v>
      </c>
      <c r="B50" s="172" t="s">
        <v>371</v>
      </c>
      <c r="C50" s="89">
        <f>'Биланс на успех - функција'!C50</f>
        <v>98822.789000000004</v>
      </c>
      <c r="D50" s="89">
        <f>'Биланс на успех - функција'!D50</f>
        <v>109470.89</v>
      </c>
      <c r="E50" s="87">
        <f>'Биланс на успех - функција'!E50</f>
        <v>110.77494483585157</v>
      </c>
      <c r="F50" s="54"/>
    </row>
    <row r="51" spans="1:6" ht="17.25" customHeight="1" thickTop="1" thickBot="1" x14ac:dyDescent="0.25">
      <c r="A51" s="171">
        <v>9</v>
      </c>
      <c r="B51" s="172" t="s">
        <v>326</v>
      </c>
      <c r="C51" s="89">
        <f>'Биланс на успех - функција'!C51</f>
        <v>357006.51899999997</v>
      </c>
      <c r="D51" s="89">
        <f>'Биланс на успех - функција'!D51</f>
        <v>331245.20299999998</v>
      </c>
      <c r="E51" s="87">
        <f>'Биланс на успех - функција'!E51</f>
        <v>92.784076864433956</v>
      </c>
      <c r="F51" s="54"/>
    </row>
    <row r="52" spans="1:6" ht="17.25" customHeight="1" thickTop="1" thickBot="1" x14ac:dyDescent="0.25">
      <c r="A52" s="171">
        <v>10</v>
      </c>
      <c r="B52" s="172" t="s">
        <v>373</v>
      </c>
      <c r="C52" s="89">
        <f>'Биланс на успех - функција'!C52</f>
        <v>238456.67</v>
      </c>
      <c r="D52" s="89">
        <f>'Биланс на успех - функција'!D52</f>
        <v>273008.83199999999</v>
      </c>
      <c r="E52" s="87">
        <f>'Биланс на успех - функција'!E52</f>
        <v>114.48991215049678</v>
      </c>
      <c r="F52" s="54"/>
    </row>
    <row r="53" spans="1:6" ht="18.75" customHeight="1" thickTop="1" thickBot="1" x14ac:dyDescent="0.25">
      <c r="A53" s="171">
        <v>11</v>
      </c>
      <c r="B53" s="172" t="s">
        <v>374</v>
      </c>
      <c r="C53" s="89">
        <f>'Биланс на успех - функција'!C53</f>
        <v>0</v>
      </c>
      <c r="D53" s="89">
        <f>'Биланс на успех - функција'!D53</f>
        <v>0</v>
      </c>
      <c r="E53" s="87">
        <f>'Биланс на успех - функција'!E53</f>
        <v>0</v>
      </c>
      <c r="F53" s="54"/>
    </row>
    <row r="54" spans="1:6" ht="18.75" customHeight="1" thickTop="1" thickBot="1" x14ac:dyDescent="0.25">
      <c r="A54" s="171">
        <v>12</v>
      </c>
      <c r="B54" s="172" t="s">
        <v>372</v>
      </c>
      <c r="C54" s="89">
        <f>'Биланс на успех - функција'!C54</f>
        <v>0</v>
      </c>
      <c r="D54" s="89">
        <f>'Биланс на успех - функција'!D54</f>
        <v>0</v>
      </c>
      <c r="E54" s="87">
        <f>'Биланс на успех - функција'!E54</f>
        <v>0</v>
      </c>
      <c r="F54" s="54"/>
    </row>
    <row r="55" spans="1:6" ht="17.25" customHeight="1" thickTop="1" thickBot="1" x14ac:dyDescent="0.25">
      <c r="A55" s="171">
        <v>13</v>
      </c>
      <c r="B55" s="172" t="s">
        <v>346</v>
      </c>
      <c r="C55" s="89">
        <f>'Биланс на успех - функција'!C55</f>
        <v>0</v>
      </c>
      <c r="D55" s="89">
        <f>'Биланс на успех - функција'!D55</f>
        <v>0</v>
      </c>
      <c r="E55" s="87">
        <f>'Биланс на успех - функција'!E55</f>
        <v>0</v>
      </c>
      <c r="F55" s="54"/>
    </row>
    <row r="56" spans="1:6" ht="18" customHeight="1" thickTop="1" thickBot="1" x14ac:dyDescent="0.25">
      <c r="A56" s="171">
        <v>14</v>
      </c>
      <c r="B56" s="172" t="s">
        <v>8</v>
      </c>
      <c r="C56" s="89">
        <f>'Биланс на успех - функција'!C56</f>
        <v>110233.59299999999</v>
      </c>
      <c r="D56" s="89">
        <f>'Биланс на успех - функција'!D56</f>
        <v>187311.64199999999</v>
      </c>
      <c r="E56" s="87">
        <f>'Биланс на успех - функција'!E56</f>
        <v>169.92246818989199</v>
      </c>
      <c r="F56" s="54"/>
    </row>
    <row r="57" spans="1:6" ht="18" customHeight="1" thickTop="1" thickBot="1" x14ac:dyDescent="0.25">
      <c r="A57" s="168">
        <v>15</v>
      </c>
      <c r="B57" s="173" t="s">
        <v>9</v>
      </c>
      <c r="C57" s="96">
        <f>'Биланс на успех - функција'!C57</f>
        <v>238278.76199999824</v>
      </c>
      <c r="D57" s="96">
        <f>'Биланс на успех - функција'!D57</f>
        <v>-108832.92399999872</v>
      </c>
      <c r="E57" s="96">
        <f>'Биланс на успех - функција'!E57</f>
        <v>-45.674622063043756</v>
      </c>
      <c r="F57" s="54"/>
    </row>
    <row r="58" spans="1:6" ht="18" customHeight="1" thickTop="1" x14ac:dyDescent="0.2">
      <c r="A58" s="174"/>
      <c r="B58" s="175"/>
      <c r="C58" s="176"/>
      <c r="D58" s="176"/>
      <c r="E58" s="176"/>
      <c r="F58" s="54"/>
    </row>
    <row r="59" spans="1:6" ht="18" customHeight="1" x14ac:dyDescent="0.2">
      <c r="A59" s="174"/>
      <c r="B59" s="175"/>
      <c r="C59" s="177"/>
      <c r="D59" s="177"/>
      <c r="E59" s="177"/>
      <c r="F59" s="54"/>
    </row>
    <row r="60" spans="1:6" ht="18" customHeight="1" x14ac:dyDescent="0.2">
      <c r="A60" s="160"/>
      <c r="B60" s="178"/>
      <c r="C60" s="160"/>
      <c r="D60" s="159"/>
      <c r="E60" s="159"/>
      <c r="F60" s="54"/>
    </row>
    <row r="61" spans="1:6" ht="18" customHeight="1" x14ac:dyDescent="0.2">
      <c r="A61" s="160"/>
      <c r="B61" s="179"/>
      <c r="C61" s="160"/>
      <c r="D61" s="159"/>
      <c r="E61" s="159"/>
      <c r="F61" s="54"/>
    </row>
    <row r="62" spans="1:6" ht="18" customHeight="1" x14ac:dyDescent="0.2">
      <c r="A62" s="160"/>
      <c r="B62" s="179"/>
      <c r="C62" s="160"/>
      <c r="D62" s="159"/>
      <c r="E62" s="159"/>
      <c r="F62" s="54"/>
    </row>
    <row r="63" spans="1:6" ht="18" customHeight="1" x14ac:dyDescent="0.2">
      <c r="A63" s="180"/>
      <c r="B63" s="181"/>
      <c r="C63" s="180"/>
      <c r="D63" s="54"/>
      <c r="E63" s="54"/>
      <c r="F63" s="54"/>
    </row>
    <row r="64" spans="1:6" ht="18" customHeight="1" x14ac:dyDescent="0.2">
      <c r="A64" s="180"/>
      <c r="B64" s="181"/>
      <c r="C64" s="180"/>
      <c r="D64" s="54"/>
      <c r="E64" s="54"/>
      <c r="F64" s="54"/>
    </row>
    <row r="65" spans="1:6" ht="18" customHeight="1" x14ac:dyDescent="0.2">
      <c r="A65" s="180"/>
      <c r="B65" s="181"/>
      <c r="C65" s="180"/>
      <c r="D65" s="54"/>
      <c r="E65" s="54"/>
      <c r="F65" s="54"/>
    </row>
    <row r="66" spans="1:6" x14ac:dyDescent="0.2">
      <c r="A66" s="182"/>
      <c r="B66" s="183"/>
      <c r="C66" s="182"/>
    </row>
    <row r="67" spans="1:6" x14ac:dyDescent="0.2">
      <c r="A67" s="182"/>
      <c r="B67" s="183"/>
      <c r="C67" s="182"/>
    </row>
    <row r="68" spans="1:6" x14ac:dyDescent="0.2">
      <c r="A68" s="182"/>
      <c r="B68" s="183"/>
      <c r="C68" s="182"/>
    </row>
    <row r="69" spans="1:6" x14ac:dyDescent="0.2">
      <c r="A69" s="182"/>
      <c r="B69" s="182"/>
      <c r="C69" s="182"/>
    </row>
  </sheetData>
  <sheetProtection password="B44F" sheet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ageMargins left="0.15748031496062992" right="0.23622047244094491" top="0.35433070866141736" bottom="0.35433070866141736" header="0.15748031496062992" footer="0.1181102362204724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14" sqref="C14"/>
    </sheetView>
  </sheetViews>
  <sheetFormatPr defaultColWidth="9.28515625" defaultRowHeight="12.75" x14ac:dyDescent="0.2"/>
  <cols>
    <col min="1" max="1" width="70.28515625" style="75" customWidth="1"/>
    <col min="2" max="2" width="15.28515625" style="75" customWidth="1"/>
    <col min="3" max="3" width="13.5703125" style="75" customWidth="1"/>
    <col min="4" max="4" width="12.7109375" style="75" customWidth="1"/>
    <col min="5" max="16384" width="9.28515625" style="75"/>
  </cols>
  <sheetData>
    <row r="1" spans="1:7" x14ac:dyDescent="0.2">
      <c r="A1" s="81"/>
      <c r="B1" s="81"/>
      <c r="C1" s="81"/>
      <c r="D1" s="81"/>
      <c r="E1" s="102"/>
    </row>
    <row r="2" spans="1:7" ht="12" customHeight="1" x14ac:dyDescent="0.2">
      <c r="A2" s="74" t="s">
        <v>28</v>
      </c>
      <c r="B2" s="280" t="str">
        <f>'ФИ-Почетна'!$C$18</f>
        <v>ОКТА АД - Скопје</v>
      </c>
      <c r="C2" s="281"/>
      <c r="D2" s="281"/>
      <c r="E2" s="102"/>
    </row>
    <row r="3" spans="1:7" ht="12" customHeight="1" x14ac:dyDescent="0.2">
      <c r="A3" s="74" t="s">
        <v>30</v>
      </c>
      <c r="B3" s="184" t="str">
        <f>'ФИ-Почетна'!$C$22</f>
        <v>01.01 - 31.12</v>
      </c>
      <c r="C3" s="185" t="s">
        <v>327</v>
      </c>
      <c r="D3" s="186">
        <f>'ФИ-Почетна'!$C$23</f>
        <v>2018</v>
      </c>
      <c r="E3" s="102"/>
    </row>
    <row r="4" spans="1:7" ht="12" customHeight="1" x14ac:dyDescent="0.2">
      <c r="A4" s="79" t="s">
        <v>212</v>
      </c>
      <c r="B4" s="187" t="str">
        <f>'ФИ-Почетна'!$C$20</f>
        <v>не</v>
      </c>
      <c r="C4" s="81"/>
      <c r="D4" s="81"/>
      <c r="E4" s="102"/>
    </row>
    <row r="5" spans="1:7" ht="24" customHeight="1" x14ac:dyDescent="0.2">
      <c r="A5" s="282" t="s">
        <v>112</v>
      </c>
      <c r="B5" s="282"/>
      <c r="C5" s="282"/>
      <c r="D5" s="81"/>
      <c r="E5" s="102"/>
      <c r="F5" s="102"/>
      <c r="G5" s="102"/>
    </row>
    <row r="6" spans="1:7" ht="12" customHeight="1" thickBot="1" x14ac:dyDescent="0.25">
      <c r="A6" s="188"/>
      <c r="B6" s="81"/>
      <c r="C6" s="269" t="s">
        <v>35</v>
      </c>
      <c r="D6" s="269"/>
      <c r="E6" s="102"/>
      <c r="F6" s="102"/>
      <c r="G6" s="102"/>
    </row>
    <row r="7" spans="1:7" s="190" customFormat="1" ht="32.25" customHeight="1" thickTop="1" thickBot="1" x14ac:dyDescent="0.25">
      <c r="A7" s="112" t="s">
        <v>34</v>
      </c>
      <c r="B7" s="112" t="s">
        <v>25</v>
      </c>
      <c r="C7" s="112" t="s">
        <v>26</v>
      </c>
      <c r="D7" s="112" t="s">
        <v>29</v>
      </c>
      <c r="E7" s="189"/>
      <c r="F7" s="189"/>
      <c r="G7" s="189"/>
    </row>
    <row r="8" spans="1:7" ht="15.75" customHeight="1" thickTop="1" thickBot="1" x14ac:dyDescent="0.25">
      <c r="A8" s="114" t="s">
        <v>37</v>
      </c>
      <c r="B8" s="115">
        <f>'Паричен тек'!B9</f>
        <v>1635219.2980050009</v>
      </c>
      <c r="C8" s="115">
        <f>'Паричен тек'!C9</f>
        <v>-27796.860999998797</v>
      </c>
      <c r="D8" s="115">
        <f>'Паричен тек'!D9</f>
        <v>-1.6998858216700048</v>
      </c>
      <c r="E8" s="102"/>
      <c r="F8" s="102"/>
      <c r="G8" s="102"/>
    </row>
    <row r="9" spans="1:7" ht="17.25" customHeight="1" thickTop="1" thickBot="1" x14ac:dyDescent="0.25">
      <c r="A9" s="95" t="s">
        <v>38</v>
      </c>
      <c r="B9" s="191">
        <f>'Паричен тек'!B10</f>
        <v>203239.6190000012</v>
      </c>
      <c r="C9" s="191">
        <f>'Паричен тек'!C10</f>
        <v>-104325.60499999869</v>
      </c>
      <c r="D9" s="191">
        <f>'Паричен тек'!D10</f>
        <v>-51.331332696504447</v>
      </c>
      <c r="E9" s="102"/>
      <c r="F9" s="102"/>
      <c r="G9" s="102"/>
    </row>
    <row r="10" spans="1:7" ht="16.5" customHeight="1" thickTop="1" thickBot="1" x14ac:dyDescent="0.25">
      <c r="A10" s="86" t="s">
        <v>39</v>
      </c>
      <c r="B10" s="117">
        <f>'Паричен тек'!B11</f>
        <v>0</v>
      </c>
      <c r="C10" s="117">
        <f>'Паричен тек'!C11</f>
        <v>0</v>
      </c>
      <c r="D10" s="117">
        <f>'Паричен тек'!D11</f>
        <v>0</v>
      </c>
      <c r="E10" s="102"/>
    </row>
    <row r="11" spans="1:7" ht="16.5" customHeight="1" thickTop="1" thickBot="1" x14ac:dyDescent="0.25">
      <c r="A11" s="86" t="s">
        <v>40</v>
      </c>
      <c r="B11" s="117">
        <f>'Паричен тек'!B12</f>
        <v>-238456.67</v>
      </c>
      <c r="C11" s="117">
        <f>'Паричен тек'!C12</f>
        <v>-273008.83199999999</v>
      </c>
      <c r="D11" s="117">
        <f>'Паричен тек'!D12</f>
        <v>0</v>
      </c>
      <c r="E11" s="102"/>
    </row>
    <row r="12" spans="1:7" ht="16.5" customHeight="1" thickTop="1" thickBot="1" x14ac:dyDescent="0.25">
      <c r="A12" s="86" t="s">
        <v>69</v>
      </c>
      <c r="B12" s="117">
        <f>'Паричен тек'!B13</f>
        <v>-31889</v>
      </c>
      <c r="C12" s="117">
        <f>'Паричен тек'!C13</f>
        <v>-143493.78699999998</v>
      </c>
      <c r="D12" s="117">
        <f>'Паричен тек'!D13</f>
        <v>0</v>
      </c>
      <c r="E12" s="102"/>
    </row>
    <row r="13" spans="1:7" ht="16.5" customHeight="1" thickTop="1" thickBot="1" x14ac:dyDescent="0.25">
      <c r="A13" s="86" t="s">
        <v>70</v>
      </c>
      <c r="B13" s="117">
        <f>'Паричен тек'!B14</f>
        <v>-53998.241999999969</v>
      </c>
      <c r="C13" s="117">
        <f>'Паричен тек'!C14</f>
        <v>-3551.3850000000093</v>
      </c>
      <c r="D13" s="117">
        <f>'Паричен тек'!D14</f>
        <v>0</v>
      </c>
      <c r="E13" s="102"/>
    </row>
    <row r="14" spans="1:7" ht="16.5" customHeight="1" thickTop="1" thickBot="1" x14ac:dyDescent="0.25">
      <c r="A14" s="86" t="s">
        <v>71</v>
      </c>
      <c r="B14" s="117">
        <f>'Паричен тек'!B15</f>
        <v>-1133867.594</v>
      </c>
      <c r="C14" s="117">
        <f>'Паричен тек'!C15</f>
        <v>348857.76300000004</v>
      </c>
      <c r="D14" s="117">
        <f>'Паричен тек'!D15</f>
        <v>0</v>
      </c>
      <c r="E14" s="102"/>
    </row>
    <row r="15" spans="1:7" ht="16.5" customHeight="1" thickTop="1" thickBot="1" x14ac:dyDescent="0.25">
      <c r="A15" s="86" t="s">
        <v>72</v>
      </c>
      <c r="B15" s="117">
        <f>'Паричен тек'!B16</f>
        <v>0</v>
      </c>
      <c r="C15" s="117">
        <f>'Паричен тек'!C16</f>
        <v>0</v>
      </c>
      <c r="D15" s="117">
        <f>'Паричен тек'!D16</f>
        <v>0</v>
      </c>
      <c r="E15" s="102"/>
    </row>
    <row r="16" spans="1:7" ht="16.5" customHeight="1" thickTop="1" thickBot="1" x14ac:dyDescent="0.25">
      <c r="A16" s="86" t="s">
        <v>73</v>
      </c>
      <c r="B16" s="117">
        <f>'Паричен тек'!B17</f>
        <v>-218590.84699999995</v>
      </c>
      <c r="C16" s="117">
        <f>'Паричен тек'!C17</f>
        <v>-222650.50299999991</v>
      </c>
      <c r="D16" s="117">
        <f>'Паричен тек'!D17</f>
        <v>0</v>
      </c>
      <c r="E16" s="102"/>
    </row>
    <row r="17" spans="1:5" ht="16.5" customHeight="1" thickTop="1" thickBot="1" x14ac:dyDescent="0.25">
      <c r="A17" s="86" t="s">
        <v>196</v>
      </c>
      <c r="B17" s="117">
        <f>'Паричен тек'!B18</f>
        <v>334.87200000000303</v>
      </c>
      <c r="C17" s="117">
        <f>'Паричен тек'!C18</f>
        <v>-29510.165000000001</v>
      </c>
      <c r="D17" s="117">
        <f>'Паричен тек'!D18</f>
        <v>-8812.3715927278881</v>
      </c>
      <c r="E17" s="102"/>
    </row>
    <row r="18" spans="1:5" ht="16.5" customHeight="1" thickTop="1" thickBot="1" x14ac:dyDescent="0.25">
      <c r="A18" s="86" t="s">
        <v>74</v>
      </c>
      <c r="B18" s="117">
        <f>'Паричен тек'!B19</f>
        <v>195929.77100000018</v>
      </c>
      <c r="C18" s="117">
        <f>'Паричен тек'!C19</f>
        <v>302887.65999999992</v>
      </c>
      <c r="D18" s="117">
        <f>'Паричен тек'!D19</f>
        <v>154.58991170872122</v>
      </c>
      <c r="E18" s="102"/>
    </row>
    <row r="19" spans="1:5" ht="16.5" customHeight="1" thickTop="1" thickBot="1" x14ac:dyDescent="0.25">
      <c r="A19" s="86" t="s">
        <v>75</v>
      </c>
      <c r="B19" s="117">
        <f>'Паричен тек'!B20</f>
        <v>14512.428</v>
      </c>
      <c r="C19" s="117">
        <f>'Паричен тек'!C20</f>
        <v>-5297.6330000000016</v>
      </c>
      <c r="D19" s="117">
        <f>'Паричен тек'!D20</f>
        <v>-36.504112199557518</v>
      </c>
      <c r="E19" s="102"/>
    </row>
    <row r="20" spans="1:5" ht="16.5" customHeight="1" thickTop="1" thickBot="1" x14ac:dyDescent="0.25">
      <c r="A20" s="86" t="s">
        <v>91</v>
      </c>
      <c r="B20" s="117">
        <f>'Паричен тек'!B21</f>
        <v>18063.716999999997</v>
      </c>
      <c r="C20" s="117">
        <f>'Паричен тек'!C21</f>
        <v>-8604.788999999997</v>
      </c>
      <c r="D20" s="117">
        <f>'Паричен тек'!D21</f>
        <v>-47.635760679820208</v>
      </c>
      <c r="E20" s="102"/>
    </row>
    <row r="21" spans="1:5" ht="16.5" customHeight="1" thickTop="1" thickBot="1" x14ac:dyDescent="0.25">
      <c r="A21" s="86" t="s">
        <v>195</v>
      </c>
      <c r="B21" s="117">
        <f>'Паричен тек'!B22</f>
        <v>65639.748995000002</v>
      </c>
      <c r="C21" s="117">
        <f>'Паричен тек'!C22</f>
        <v>-2047.4259999999995</v>
      </c>
      <c r="D21" s="117">
        <f>'Паричен тек'!D22</f>
        <v>-3.1191862116291134</v>
      </c>
      <c r="E21" s="102"/>
    </row>
    <row r="22" spans="1:5" ht="16.5" customHeight="1" thickTop="1" thickBot="1" x14ac:dyDescent="0.25">
      <c r="A22" s="86" t="s">
        <v>76</v>
      </c>
      <c r="B22" s="117">
        <f>'Паричен тек'!B23</f>
        <v>-18032.205999999998</v>
      </c>
      <c r="C22" s="117">
        <f>'Паричен тек'!C23</f>
        <v>-9959.6470000000008</v>
      </c>
      <c r="D22" s="117">
        <f>'Паричен тек'!D23</f>
        <v>0</v>
      </c>
      <c r="E22" s="102"/>
    </row>
    <row r="23" spans="1:5" ht="16.5" customHeight="1" thickTop="1" thickBot="1" x14ac:dyDescent="0.25">
      <c r="A23" s="86" t="s">
        <v>77</v>
      </c>
      <c r="B23" s="117">
        <f>'Паричен тек'!B24</f>
        <v>0</v>
      </c>
      <c r="C23" s="117">
        <f>'Паричен тек'!C24</f>
        <v>207</v>
      </c>
      <c r="D23" s="117">
        <f>'Паричен тек'!D24</f>
        <v>0</v>
      </c>
      <c r="E23" s="102"/>
    </row>
    <row r="24" spans="1:5" ht="16.5" customHeight="1" thickTop="1" thickBot="1" x14ac:dyDescent="0.25">
      <c r="A24" s="86" t="s">
        <v>41</v>
      </c>
      <c r="B24" s="117">
        <f>'Паричен тек'!B25</f>
        <v>-31625.656999999999</v>
      </c>
      <c r="C24" s="117">
        <f>'Паричен тек'!C25</f>
        <v>-30357</v>
      </c>
      <c r="D24" s="117">
        <f>'Паричен тек'!D25</f>
        <v>0</v>
      </c>
      <c r="E24" s="102"/>
    </row>
    <row r="25" spans="1:5" ht="16.5" customHeight="1" thickTop="1" thickBot="1" x14ac:dyDescent="0.25">
      <c r="A25" s="86" t="s">
        <v>78</v>
      </c>
      <c r="B25" s="117">
        <f>'Паричен тек'!B26</f>
        <v>0</v>
      </c>
      <c r="C25" s="117">
        <f>'Паричен тек'!C26</f>
        <v>0</v>
      </c>
      <c r="D25" s="117">
        <f>'Паричен тек'!D26</f>
        <v>0</v>
      </c>
      <c r="E25" s="102"/>
    </row>
    <row r="26" spans="1:5" ht="16.5" customHeight="1" thickTop="1" thickBot="1" x14ac:dyDescent="0.25">
      <c r="A26" s="86" t="s">
        <v>79</v>
      </c>
      <c r="B26" s="117">
        <f>'Паричен тек'!B27</f>
        <v>0</v>
      </c>
      <c r="C26" s="117">
        <f>'Паричен тек'!C27</f>
        <v>0</v>
      </c>
      <c r="D26" s="117">
        <f>'Паричен тек'!D27</f>
        <v>0</v>
      </c>
      <c r="E26" s="102"/>
    </row>
    <row r="27" spans="1:5" ht="16.5" customHeight="1" thickTop="1" thickBot="1" x14ac:dyDescent="0.25">
      <c r="A27" s="86" t="s">
        <v>84</v>
      </c>
      <c r="B27" s="117">
        <f>'Паричен тек'!B28</f>
        <v>0</v>
      </c>
      <c r="C27" s="117">
        <f>'Паричен тек'!C28</f>
        <v>0</v>
      </c>
      <c r="D27" s="117">
        <f>'Паричен тек'!D28</f>
        <v>0</v>
      </c>
      <c r="E27" s="102"/>
    </row>
    <row r="28" spans="1:5" ht="21.75" customHeight="1" thickTop="1" thickBot="1" x14ac:dyDescent="0.25">
      <c r="A28" s="114" t="s">
        <v>42</v>
      </c>
      <c r="B28" s="115">
        <f>'Паричен тек'!B29</f>
        <v>-167149.57</v>
      </c>
      <c r="C28" s="115">
        <f>'Паричен тек'!C29</f>
        <v>-57777</v>
      </c>
      <c r="D28" s="115">
        <f>'Паричен тек'!D29</f>
        <v>0</v>
      </c>
      <c r="E28" s="102"/>
    </row>
    <row r="29" spans="1:5" ht="17.25" customHeight="1" thickTop="1" thickBot="1" x14ac:dyDescent="0.25">
      <c r="A29" s="86" t="s">
        <v>81</v>
      </c>
      <c r="B29" s="117">
        <f>'Паричен тек'!B30</f>
        <v>-172078.57</v>
      </c>
      <c r="C29" s="117">
        <f>'Паричен тек'!C30</f>
        <v>-95893</v>
      </c>
      <c r="D29" s="117">
        <f>'Паричен тек'!D30</f>
        <v>0</v>
      </c>
      <c r="E29" s="102"/>
    </row>
    <row r="30" spans="1:5" ht="27.75" customHeight="1" thickTop="1" thickBot="1" x14ac:dyDescent="0.25">
      <c r="A30" s="86" t="s">
        <v>82</v>
      </c>
      <c r="B30" s="117">
        <f>'Паричен тек'!B31</f>
        <v>2292</v>
      </c>
      <c r="C30" s="117">
        <f>'Паричен тек'!C31</f>
        <v>0</v>
      </c>
      <c r="D30" s="117">
        <f>'Паричен тек'!D31</f>
        <v>0</v>
      </c>
      <c r="E30" s="102"/>
    </row>
    <row r="31" spans="1:5" ht="30.75" customHeight="1" thickTop="1" thickBot="1" x14ac:dyDescent="0.25">
      <c r="A31" s="86" t="s">
        <v>95</v>
      </c>
      <c r="B31" s="117">
        <f>'Паричен тек'!B32</f>
        <v>0</v>
      </c>
      <c r="C31" s="117">
        <f>'Паричен тек'!C32</f>
        <v>0</v>
      </c>
      <c r="D31" s="117">
        <f>'Паричен тек'!D32</f>
        <v>0</v>
      </c>
      <c r="E31" s="102"/>
    </row>
    <row r="32" spans="1:5" ht="27.75" customHeight="1" thickTop="1" thickBot="1" x14ac:dyDescent="0.25">
      <c r="A32" s="86" t="s">
        <v>96</v>
      </c>
      <c r="B32" s="117">
        <f>'Паричен тек'!B33</f>
        <v>0</v>
      </c>
      <c r="C32" s="117">
        <f>'Паричен тек'!C33</f>
        <v>17699</v>
      </c>
      <c r="D32" s="117">
        <f>'Паричен тек'!D33</f>
        <v>0</v>
      </c>
      <c r="E32" s="102"/>
    </row>
    <row r="33" spans="1:5" ht="30" customHeight="1" thickTop="1" thickBot="1" x14ac:dyDescent="0.25">
      <c r="A33" s="86" t="s">
        <v>105</v>
      </c>
      <c r="B33" s="117">
        <f>'Паричен тек'!B34</f>
        <v>0</v>
      </c>
      <c r="C33" s="117">
        <f>'Паричен тек'!C34</f>
        <v>0</v>
      </c>
      <c r="D33" s="117">
        <f>'Паричен тек'!D34</f>
        <v>0</v>
      </c>
      <c r="E33" s="102"/>
    </row>
    <row r="34" spans="1:5" ht="31.5" customHeight="1" thickTop="1" thickBot="1" x14ac:dyDescent="0.25">
      <c r="A34" s="86" t="s">
        <v>106</v>
      </c>
      <c r="B34" s="117">
        <f>'Паричен тек'!B35</f>
        <v>0</v>
      </c>
      <c r="C34" s="117">
        <f>'Паричен тек'!C35</f>
        <v>0</v>
      </c>
      <c r="D34" s="117">
        <f>'Паричен тек'!D35</f>
        <v>0</v>
      </c>
      <c r="E34" s="102"/>
    </row>
    <row r="35" spans="1:5" ht="16.5" customHeight="1" thickTop="1" thickBot="1" x14ac:dyDescent="0.25">
      <c r="A35" s="86" t="s">
        <v>76</v>
      </c>
      <c r="B35" s="117">
        <f>'Паричен тек'!B36</f>
        <v>0</v>
      </c>
      <c r="C35" s="117">
        <f>'Паричен тек'!C36</f>
        <v>20417</v>
      </c>
      <c r="D35" s="117">
        <f>'Паричен тек'!D36</f>
        <v>0</v>
      </c>
      <c r="E35" s="102"/>
    </row>
    <row r="36" spans="1:5" ht="16.5" customHeight="1" thickTop="1" thickBot="1" x14ac:dyDescent="0.25">
      <c r="A36" s="86" t="s">
        <v>77</v>
      </c>
      <c r="B36" s="117">
        <f>'Паричен тек'!B37</f>
        <v>2637</v>
      </c>
      <c r="C36" s="117">
        <f>'Паричен тек'!C37</f>
        <v>0</v>
      </c>
      <c r="D36" s="117">
        <f>'Паричен тек'!D37</f>
        <v>0</v>
      </c>
      <c r="E36" s="102"/>
    </row>
    <row r="37" spans="1:5" ht="16.5" customHeight="1" thickTop="1" thickBot="1" x14ac:dyDescent="0.25">
      <c r="A37" s="86" t="s">
        <v>83</v>
      </c>
      <c r="B37" s="117">
        <f>'Паричен тек'!B38</f>
        <v>0</v>
      </c>
      <c r="C37" s="117">
        <f>'Паричен тек'!C38</f>
        <v>0</v>
      </c>
      <c r="D37" s="117">
        <f>'Паричен тек'!D38</f>
        <v>0</v>
      </c>
      <c r="E37" s="102"/>
    </row>
    <row r="38" spans="1:5" ht="16.5" customHeight="1" thickTop="1" thickBot="1" x14ac:dyDescent="0.25">
      <c r="A38" s="114" t="s">
        <v>43</v>
      </c>
      <c r="B38" s="115">
        <f>'Паричен тек'!B39</f>
        <v>-731903</v>
      </c>
      <c r="C38" s="115">
        <f>'Паричен тек'!C39</f>
        <v>-34</v>
      </c>
      <c r="D38" s="115">
        <f>'Паричен тек'!D39</f>
        <v>0</v>
      </c>
      <c r="E38" s="102"/>
    </row>
    <row r="39" spans="1:5" ht="16.5" customHeight="1" thickTop="1" thickBot="1" x14ac:dyDescent="0.25">
      <c r="A39" s="86" t="s">
        <v>85</v>
      </c>
      <c r="B39" s="117">
        <f>'Паричен тек'!B40</f>
        <v>0</v>
      </c>
      <c r="C39" s="117">
        <f>'Паричен тек'!C40</f>
        <v>0</v>
      </c>
      <c r="D39" s="117">
        <f>'Паричен тек'!D40</f>
        <v>0</v>
      </c>
      <c r="E39" s="102"/>
    </row>
    <row r="40" spans="1:5" ht="16.5" customHeight="1" thickTop="1" thickBot="1" x14ac:dyDescent="0.25">
      <c r="A40" s="86" t="s">
        <v>86</v>
      </c>
      <c r="B40" s="117">
        <f>'Паричен тек'!B41</f>
        <v>-640200</v>
      </c>
      <c r="C40" s="117">
        <f>'Паричен тек'!C41</f>
        <v>0</v>
      </c>
      <c r="D40" s="117">
        <f>'Паричен тек'!D41</f>
        <v>0</v>
      </c>
      <c r="E40" s="102"/>
    </row>
    <row r="41" spans="1:5" ht="30.75" customHeight="1" thickTop="1" thickBot="1" x14ac:dyDescent="0.25">
      <c r="A41" s="86" t="s">
        <v>88</v>
      </c>
      <c r="B41" s="117">
        <f>'Паричен тек'!B42</f>
        <v>0</v>
      </c>
      <c r="C41" s="117">
        <f>'Паричен тек'!C42</f>
        <v>0</v>
      </c>
      <c r="D41" s="117">
        <f>'Паричен тек'!D42</f>
        <v>0</v>
      </c>
      <c r="E41" s="102"/>
    </row>
    <row r="42" spans="1:5" ht="16.5" customHeight="1" thickTop="1" thickBot="1" x14ac:dyDescent="0.25">
      <c r="A42" s="86" t="s">
        <v>90</v>
      </c>
      <c r="B42" s="117">
        <f>'Паричен тек'!B43</f>
        <v>0</v>
      </c>
      <c r="C42" s="117">
        <f>'Паричен тек'!C43</f>
        <v>0</v>
      </c>
      <c r="D42" s="117">
        <f>'Паричен тек'!D43</f>
        <v>0</v>
      </c>
      <c r="E42" s="102"/>
    </row>
    <row r="43" spans="1:5" ht="16.5" customHeight="1" thickTop="1" thickBot="1" x14ac:dyDescent="0.25">
      <c r="A43" s="86" t="s">
        <v>87</v>
      </c>
      <c r="B43" s="117">
        <f>'Паричен тек'!B44</f>
        <v>-91703</v>
      </c>
      <c r="C43" s="117">
        <f>'Паричен тек'!C44</f>
        <v>-34</v>
      </c>
      <c r="D43" s="117">
        <f>'Паричен тек'!D44</f>
        <v>0</v>
      </c>
      <c r="E43" s="102"/>
    </row>
    <row r="44" spans="1:5" ht="16.5" customHeight="1" thickTop="1" thickBot="1" x14ac:dyDescent="0.25">
      <c r="A44" s="86" t="s">
        <v>44</v>
      </c>
      <c r="B44" s="117">
        <f>'Паричен тек'!B45</f>
        <v>0</v>
      </c>
      <c r="C44" s="117">
        <f>'Паричен тек'!C45</f>
        <v>0</v>
      </c>
      <c r="D44" s="117">
        <f>'Паричен тек'!D45</f>
        <v>0</v>
      </c>
      <c r="E44" s="102"/>
    </row>
    <row r="45" spans="1:5" ht="27.75" customHeight="1" thickTop="1" thickBot="1" x14ac:dyDescent="0.25">
      <c r="A45" s="86" t="s">
        <v>89</v>
      </c>
      <c r="B45" s="117">
        <f>'Паричен тек'!B46</f>
        <v>0</v>
      </c>
      <c r="C45" s="117">
        <f>'Паричен тек'!C46</f>
        <v>0</v>
      </c>
      <c r="D45" s="117">
        <f>'Паричен тек'!D46</f>
        <v>0</v>
      </c>
      <c r="E45" s="102"/>
    </row>
    <row r="46" spans="1:5" ht="16.5" customHeight="1" thickTop="1" thickBot="1" x14ac:dyDescent="0.25">
      <c r="A46" s="114" t="s">
        <v>45</v>
      </c>
      <c r="B46" s="115">
        <f>'Паричен тек'!B47</f>
        <v>736166.72800500086</v>
      </c>
      <c r="C46" s="115">
        <f>'Паричен тек'!C47</f>
        <v>-85607.860999998797</v>
      </c>
      <c r="D46" s="115">
        <f>'Паричен тек'!D47</f>
        <v>-11.628868535256222</v>
      </c>
      <c r="E46" s="102"/>
    </row>
    <row r="47" spans="1:5" ht="16.5" customHeight="1" thickTop="1" thickBot="1" x14ac:dyDescent="0.25">
      <c r="A47" s="86" t="s">
        <v>46</v>
      </c>
      <c r="B47" s="117">
        <f>'Паричен тек'!B48</f>
        <v>726167.696</v>
      </c>
      <c r="C47" s="117">
        <f>'Паричен тек'!C48</f>
        <v>1462334.4280000001</v>
      </c>
      <c r="D47" s="117">
        <f>'Паричен тек'!D48</f>
        <v>201.37695962724291</v>
      </c>
      <c r="E47" s="102"/>
    </row>
    <row r="48" spans="1:5" ht="16.5" customHeight="1" thickTop="1" thickBot="1" x14ac:dyDescent="0.25">
      <c r="A48" s="114" t="s">
        <v>198</v>
      </c>
      <c r="B48" s="115">
        <f>'Паричен тек'!B49</f>
        <v>1462334.4240050009</v>
      </c>
      <c r="C48" s="115">
        <f>'Паричен тек'!C49</f>
        <v>1376726.5670000012</v>
      </c>
      <c r="D48" s="115">
        <f>'Паричен тек'!D49</f>
        <v>94.145808537383729</v>
      </c>
      <c r="E48" s="102"/>
    </row>
    <row r="49" spans="1:5" ht="13.5" thickTop="1" x14ac:dyDescent="0.2">
      <c r="A49" s="192"/>
      <c r="B49" s="81"/>
      <c r="C49" s="81"/>
      <c r="D49" s="81"/>
      <c r="E49" s="102"/>
    </row>
    <row r="50" spans="1:5" x14ac:dyDescent="0.2">
      <c r="A50" s="81"/>
      <c r="B50" s="81"/>
      <c r="C50" s="81"/>
      <c r="D50" s="81"/>
      <c r="E50" s="102"/>
    </row>
    <row r="51" spans="1:5" x14ac:dyDescent="0.2">
      <c r="A51" s="102"/>
      <c r="B51" s="102"/>
      <c r="C51" s="102"/>
      <c r="D51" s="102"/>
      <c r="E51" s="102"/>
    </row>
    <row r="52" spans="1:5" x14ac:dyDescent="0.2">
      <c r="A52" s="102"/>
      <c r="B52" s="102"/>
      <c r="C52" s="102"/>
      <c r="D52" s="102"/>
      <c r="E52" s="102"/>
    </row>
    <row r="53" spans="1:5" x14ac:dyDescent="0.2">
      <c r="A53" s="102"/>
      <c r="B53" s="102"/>
      <c r="C53" s="102"/>
      <c r="D53" s="102"/>
      <c r="E53" s="102"/>
    </row>
    <row r="54" spans="1:5" x14ac:dyDescent="0.2">
      <c r="A54" s="102"/>
      <c r="B54" s="102"/>
      <c r="C54" s="102"/>
      <c r="D54" s="102"/>
      <c r="E54" s="102"/>
    </row>
    <row r="55" spans="1:5" x14ac:dyDescent="0.2">
      <c r="A55" s="102"/>
      <c r="B55" s="102"/>
      <c r="C55" s="102"/>
      <c r="D55" s="102"/>
      <c r="E55" s="102"/>
    </row>
    <row r="56" spans="1:5" x14ac:dyDescent="0.2">
      <c r="A56" s="102"/>
      <c r="B56" s="102"/>
      <c r="C56" s="102"/>
      <c r="D56" s="102"/>
      <c r="E56" s="102"/>
    </row>
  </sheetData>
  <sheetProtection password="B44F" sheet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C14" sqref="C14"/>
    </sheetView>
  </sheetViews>
  <sheetFormatPr defaultColWidth="9.28515625" defaultRowHeight="12.75" x14ac:dyDescent="0.2"/>
  <cols>
    <col min="1" max="1" width="52.42578125" style="123" customWidth="1"/>
    <col min="2" max="2" width="12" style="123" customWidth="1"/>
    <col min="3" max="3" width="10.5703125" style="123" customWidth="1"/>
    <col min="4" max="4" width="12.28515625" style="123" customWidth="1"/>
    <col min="5" max="5" width="13.7109375" style="123" customWidth="1"/>
    <col min="6" max="6" width="10.7109375" style="123" customWidth="1"/>
    <col min="7" max="7" width="13.42578125" style="123" customWidth="1"/>
    <col min="8" max="16384" width="9.28515625" style="123"/>
  </cols>
  <sheetData>
    <row r="1" spans="1:7" ht="15" customHeight="1" x14ac:dyDescent="0.2">
      <c r="A1" s="79" t="s">
        <v>212</v>
      </c>
      <c r="B1" s="193" t="str">
        <f>'ФИ-Почетна'!$C$20</f>
        <v>не</v>
      </c>
      <c r="C1" s="126"/>
      <c r="D1" s="126"/>
      <c r="E1" s="194" t="s">
        <v>30</v>
      </c>
      <c r="F1" s="262" t="str">
        <f>'ФИ-Почетна'!$C$22</f>
        <v>01.01 - 31.12</v>
      </c>
      <c r="G1" s="262"/>
    </row>
    <row r="2" spans="1:7" ht="12.75" customHeight="1" x14ac:dyDescent="0.2">
      <c r="A2" s="142" t="s">
        <v>136</v>
      </c>
      <c r="B2" s="286" t="str">
        <f>'ФИ-Почетна'!$C$18</f>
        <v>ОКТА АД - Скопје</v>
      </c>
      <c r="C2" s="287"/>
      <c r="D2" s="287"/>
      <c r="E2" s="194" t="s">
        <v>327</v>
      </c>
      <c r="F2" s="263">
        <f>'ФИ-Почетна'!$C$23</f>
        <v>2018</v>
      </c>
      <c r="G2" s="263"/>
    </row>
    <row r="3" spans="1:7" ht="28.5" customHeight="1" x14ac:dyDescent="0.2">
      <c r="A3" s="261" t="s">
        <v>192</v>
      </c>
      <c r="B3" s="261"/>
      <c r="C3" s="261"/>
      <c r="D3" s="261"/>
      <c r="E3" s="261"/>
      <c r="F3" s="261"/>
      <c r="G3" s="261"/>
    </row>
    <row r="4" spans="1:7" ht="15.75" customHeight="1" x14ac:dyDescent="0.2">
      <c r="A4" s="126"/>
      <c r="B4" s="195"/>
      <c r="C4" s="195"/>
      <c r="D4" s="195"/>
      <c r="E4" s="126"/>
      <c r="F4" s="285" t="s">
        <v>35</v>
      </c>
      <c r="G4" s="285"/>
    </row>
    <row r="5" spans="1:7" ht="30" customHeight="1" x14ac:dyDescent="0.2">
      <c r="A5" s="283" t="s">
        <v>137</v>
      </c>
      <c r="B5" s="265" t="s">
        <v>203</v>
      </c>
      <c r="C5" s="265"/>
      <c r="D5" s="265"/>
      <c r="E5" s="265"/>
      <c r="F5" s="265" t="s">
        <v>140</v>
      </c>
      <c r="G5" s="265" t="s">
        <v>141</v>
      </c>
    </row>
    <row r="6" spans="1:7" s="130" customFormat="1" ht="27.75" customHeight="1" x14ac:dyDescent="0.2">
      <c r="A6" s="284"/>
      <c r="B6" s="128" t="s">
        <v>204</v>
      </c>
      <c r="C6" s="128" t="s">
        <v>138</v>
      </c>
      <c r="D6" s="128" t="s">
        <v>205</v>
      </c>
      <c r="E6" s="128" t="s">
        <v>139</v>
      </c>
      <c r="F6" s="265"/>
      <c r="G6" s="265"/>
    </row>
    <row r="7" spans="1:7" x14ac:dyDescent="0.2">
      <c r="A7" s="131" t="s">
        <v>157</v>
      </c>
      <c r="B7" s="196">
        <f>Капитал!B9</f>
        <v>2472820</v>
      </c>
      <c r="C7" s="196">
        <f>Капитал!C9</f>
        <v>0</v>
      </c>
      <c r="D7" s="196">
        <f>Капитал!D9</f>
        <v>907617</v>
      </c>
      <c r="E7" s="196">
        <f>Капитал!E9</f>
        <v>1087530</v>
      </c>
      <c r="F7" s="196">
        <f>Капитал!F9</f>
        <v>0</v>
      </c>
      <c r="G7" s="132">
        <f>Капитал!G9</f>
        <v>4467967</v>
      </c>
    </row>
    <row r="8" spans="1:7" x14ac:dyDescent="0.2">
      <c r="A8" s="197" t="s">
        <v>216</v>
      </c>
      <c r="B8" s="198">
        <f>Капитал!B10</f>
        <v>0</v>
      </c>
      <c r="C8" s="198">
        <f>Капитал!C10</f>
        <v>0</v>
      </c>
      <c r="D8" s="198">
        <f>Капитал!D10</f>
        <v>0</v>
      </c>
      <c r="E8" s="198">
        <f>Капитал!E10</f>
        <v>0</v>
      </c>
      <c r="F8" s="198">
        <f>Капитал!F10</f>
        <v>0</v>
      </c>
      <c r="G8" s="132">
        <f>Капитал!G10</f>
        <v>0</v>
      </c>
    </row>
    <row r="9" spans="1:7" x14ac:dyDescent="0.2">
      <c r="A9" s="197" t="s">
        <v>142</v>
      </c>
      <c r="B9" s="198">
        <f>Капитал!B11</f>
        <v>0</v>
      </c>
      <c r="C9" s="198">
        <f>Капитал!C11</f>
        <v>0</v>
      </c>
      <c r="D9" s="198">
        <f>Капитал!D11</f>
        <v>0</v>
      </c>
      <c r="E9" s="198">
        <f>Капитал!E11</f>
        <v>0</v>
      </c>
      <c r="F9" s="198">
        <f>Капитал!F11</f>
        <v>0</v>
      </c>
      <c r="G9" s="132">
        <f>Капитал!G11</f>
        <v>0</v>
      </c>
    </row>
    <row r="10" spans="1:7" x14ac:dyDescent="0.2">
      <c r="A10" s="197" t="s">
        <v>143</v>
      </c>
      <c r="B10" s="198">
        <f>Капитал!B12</f>
        <v>0</v>
      </c>
      <c r="C10" s="198">
        <f>Капитал!C12</f>
        <v>0</v>
      </c>
      <c r="D10" s="198">
        <f>Капитал!D12</f>
        <v>0</v>
      </c>
      <c r="E10" s="198">
        <f>Капитал!E12</f>
        <v>0</v>
      </c>
      <c r="F10" s="198">
        <f>Капитал!F12</f>
        <v>0</v>
      </c>
      <c r="G10" s="132">
        <f>Капитал!G12</f>
        <v>0</v>
      </c>
    </row>
    <row r="11" spans="1:7" x14ac:dyDescent="0.2">
      <c r="A11" s="197" t="s">
        <v>144</v>
      </c>
      <c r="B11" s="198">
        <f>Капитал!B13</f>
        <v>0</v>
      </c>
      <c r="C11" s="198">
        <f>Капитал!C13</f>
        <v>0</v>
      </c>
      <c r="D11" s="198">
        <f>Капитал!D13</f>
        <v>0</v>
      </c>
      <c r="E11" s="198">
        <f>Капитал!E13</f>
        <v>0</v>
      </c>
      <c r="F11" s="198">
        <f>Капитал!F13</f>
        <v>0</v>
      </c>
      <c r="G11" s="132">
        <f>Капитал!G13</f>
        <v>0</v>
      </c>
    </row>
    <row r="12" spans="1:7" x14ac:dyDescent="0.2">
      <c r="A12" s="197" t="s">
        <v>145</v>
      </c>
      <c r="B12" s="198">
        <f>Капитал!B14</f>
        <v>0</v>
      </c>
      <c r="C12" s="198">
        <f>Капитал!C14</f>
        <v>0</v>
      </c>
      <c r="D12" s="198">
        <f>Капитал!D14</f>
        <v>0</v>
      </c>
      <c r="E12" s="198">
        <f>Капитал!E14</f>
        <v>203240</v>
      </c>
      <c r="F12" s="198">
        <f>Капитал!F14</f>
        <v>0</v>
      </c>
      <c r="G12" s="132">
        <f>Капитал!G14</f>
        <v>203240</v>
      </c>
    </row>
    <row r="13" spans="1:7" x14ac:dyDescent="0.2">
      <c r="A13" s="197" t="s">
        <v>146</v>
      </c>
      <c r="B13" s="198">
        <f>Капитал!B15</f>
        <v>0</v>
      </c>
      <c r="C13" s="198">
        <f>Капитал!C15</f>
        <v>0</v>
      </c>
      <c r="D13" s="198">
        <f>Капитал!D15</f>
        <v>0</v>
      </c>
      <c r="E13" s="198">
        <f>Капитал!E15</f>
        <v>0</v>
      </c>
      <c r="F13" s="198">
        <f>Капитал!F15</f>
        <v>0</v>
      </c>
      <c r="G13" s="132">
        <f>Капитал!G15</f>
        <v>0</v>
      </c>
    </row>
    <row r="14" spans="1:7" ht="25.5" x14ac:dyDescent="0.2">
      <c r="A14" s="197" t="s">
        <v>206</v>
      </c>
      <c r="B14" s="198">
        <f>Капитал!B16</f>
        <v>0</v>
      </c>
      <c r="C14" s="198">
        <f>Капитал!C16</f>
        <v>0</v>
      </c>
      <c r="D14" s="198">
        <f>Капитал!D16</f>
        <v>0</v>
      </c>
      <c r="E14" s="198">
        <f>Капитал!E16</f>
        <v>-92254</v>
      </c>
      <c r="F14" s="198">
        <f>Капитал!F16</f>
        <v>0</v>
      </c>
      <c r="G14" s="132">
        <f>Капитал!G16</f>
        <v>-92254</v>
      </c>
    </row>
    <row r="15" spans="1:7" ht="25.5" x14ac:dyDescent="0.2">
      <c r="A15" s="197" t="s">
        <v>147</v>
      </c>
      <c r="B15" s="198">
        <f>Капитал!B17</f>
        <v>0</v>
      </c>
      <c r="C15" s="198">
        <f>Капитал!C17</f>
        <v>0</v>
      </c>
      <c r="D15" s="198">
        <f>Капитал!D17</f>
        <v>227</v>
      </c>
      <c r="E15" s="198">
        <f>Капитал!E17</f>
        <v>0</v>
      </c>
      <c r="F15" s="198">
        <f>Капитал!F17</f>
        <v>0</v>
      </c>
      <c r="G15" s="132">
        <f>Капитал!G17</f>
        <v>227</v>
      </c>
    </row>
    <row r="16" spans="1:7" x14ac:dyDescent="0.2">
      <c r="A16" s="197" t="s">
        <v>215</v>
      </c>
      <c r="B16" s="198">
        <f>Капитал!B18</f>
        <v>0</v>
      </c>
      <c r="C16" s="198">
        <f>Капитал!C18</f>
        <v>0</v>
      </c>
      <c r="D16" s="198">
        <f>Капитал!D18</f>
        <v>0</v>
      </c>
      <c r="E16" s="198">
        <f>Капитал!E18</f>
        <v>0</v>
      </c>
      <c r="F16" s="198">
        <f>Капитал!F18</f>
        <v>0</v>
      </c>
      <c r="G16" s="132">
        <f>Капитал!G18</f>
        <v>0</v>
      </c>
    </row>
    <row r="17" spans="1:7" x14ac:dyDescent="0.2">
      <c r="A17" s="197" t="s">
        <v>148</v>
      </c>
      <c r="B17" s="198">
        <f>Капитал!B19</f>
        <v>0</v>
      </c>
      <c r="C17" s="198">
        <f>Капитал!C19</f>
        <v>0</v>
      </c>
      <c r="D17" s="198">
        <f>Капитал!D19</f>
        <v>0</v>
      </c>
      <c r="E17" s="198">
        <f>Капитал!E19</f>
        <v>0</v>
      </c>
      <c r="F17" s="198">
        <f>Капитал!F19</f>
        <v>0</v>
      </c>
      <c r="G17" s="132">
        <f>Капитал!G19</f>
        <v>0</v>
      </c>
    </row>
    <row r="18" spans="1:7" x14ac:dyDescent="0.2">
      <c r="A18" s="197" t="s">
        <v>149</v>
      </c>
      <c r="B18" s="198">
        <f>Капитал!B20</f>
        <v>0</v>
      </c>
      <c r="C18" s="198">
        <f>Капитал!C20</f>
        <v>0</v>
      </c>
      <c r="D18" s="198">
        <f>Капитал!D20</f>
        <v>1727</v>
      </c>
      <c r="E18" s="198">
        <f>Капитал!E20</f>
        <v>0</v>
      </c>
      <c r="F18" s="198">
        <f>Капитал!F20</f>
        <v>0</v>
      </c>
      <c r="G18" s="132">
        <f>Капитал!G20</f>
        <v>1727</v>
      </c>
    </row>
    <row r="19" spans="1:7" ht="25.5" x14ac:dyDescent="0.2">
      <c r="A19" s="197" t="s">
        <v>150</v>
      </c>
      <c r="B19" s="198">
        <f>Капитал!B21</f>
        <v>0</v>
      </c>
      <c r="C19" s="198">
        <f>Капитал!C21</f>
        <v>0</v>
      </c>
      <c r="D19" s="198">
        <f>Капитал!D21</f>
        <v>0</v>
      </c>
      <c r="E19" s="198">
        <f>Капитал!E21</f>
        <v>0</v>
      </c>
      <c r="F19" s="198">
        <f>Капитал!F21</f>
        <v>0</v>
      </c>
      <c r="G19" s="132">
        <f>Капитал!G21</f>
        <v>0</v>
      </c>
    </row>
    <row r="20" spans="1:7" ht="25.5" x14ac:dyDescent="0.2">
      <c r="A20" s="197" t="s">
        <v>151</v>
      </c>
      <c r="B20" s="198">
        <f>Капитал!B22</f>
        <v>0</v>
      </c>
      <c r="C20" s="198">
        <f>Капитал!C22</f>
        <v>0</v>
      </c>
      <c r="D20" s="198">
        <f>Капитал!D22</f>
        <v>0</v>
      </c>
      <c r="E20" s="198">
        <f>Капитал!E22</f>
        <v>0</v>
      </c>
      <c r="F20" s="198">
        <f>Капитал!F22</f>
        <v>0</v>
      </c>
      <c r="G20" s="132">
        <f>Капитал!G22</f>
        <v>0</v>
      </c>
    </row>
    <row r="21" spans="1:7" x14ac:dyDescent="0.2">
      <c r="A21" s="197" t="s">
        <v>140</v>
      </c>
      <c r="B21" s="198">
        <f>Капитал!B23</f>
        <v>0</v>
      </c>
      <c r="C21" s="198">
        <f>Капитал!C23</f>
        <v>0</v>
      </c>
      <c r="D21" s="198">
        <f>Капитал!D23</f>
        <v>0</v>
      </c>
      <c r="E21" s="198">
        <f>Капитал!E23</f>
        <v>0</v>
      </c>
      <c r="F21" s="198">
        <f>Капитал!F23</f>
        <v>0</v>
      </c>
      <c r="G21" s="132">
        <f>Капитал!G23</f>
        <v>0</v>
      </c>
    </row>
    <row r="22" spans="1:7" x14ac:dyDescent="0.2">
      <c r="A22" s="197" t="s">
        <v>152</v>
      </c>
      <c r="B22" s="198">
        <f>Капитал!B24</f>
        <v>0</v>
      </c>
      <c r="C22" s="198">
        <f>Капитал!C24</f>
        <v>0</v>
      </c>
      <c r="D22" s="198">
        <f>Капитал!D24</f>
        <v>0</v>
      </c>
      <c r="E22" s="198">
        <f>Капитал!E24</f>
        <v>0</v>
      </c>
      <c r="F22" s="198">
        <f>Капитал!F24</f>
        <v>0</v>
      </c>
      <c r="G22" s="132">
        <f>Капитал!G24</f>
        <v>0</v>
      </c>
    </row>
    <row r="23" spans="1:7" x14ac:dyDescent="0.2">
      <c r="A23" s="197" t="s">
        <v>153</v>
      </c>
      <c r="B23" s="198">
        <f>Капитал!B25</f>
        <v>0</v>
      </c>
      <c r="C23" s="198">
        <f>Капитал!C25</f>
        <v>0</v>
      </c>
      <c r="D23" s="198">
        <f>Капитал!D25</f>
        <v>0</v>
      </c>
      <c r="E23" s="198">
        <f>Капитал!E25</f>
        <v>0</v>
      </c>
      <c r="F23" s="198">
        <f>Капитал!F25</f>
        <v>0</v>
      </c>
      <c r="G23" s="132">
        <f>Капитал!G25</f>
        <v>0</v>
      </c>
    </row>
    <row r="24" spans="1:7" x14ac:dyDescent="0.2">
      <c r="A24" s="197" t="s">
        <v>154</v>
      </c>
      <c r="B24" s="198">
        <f>Капитал!B26</f>
        <v>0</v>
      </c>
      <c r="C24" s="198">
        <f>Капитал!C26</f>
        <v>0</v>
      </c>
      <c r="D24" s="198">
        <f>Капитал!D26</f>
        <v>0</v>
      </c>
      <c r="E24" s="198">
        <f>Капитал!E26</f>
        <v>0</v>
      </c>
      <c r="F24" s="198">
        <f>Капитал!F26</f>
        <v>0</v>
      </c>
      <c r="G24" s="132">
        <f>Капитал!G26</f>
        <v>0</v>
      </c>
    </row>
    <row r="25" spans="1:7" ht="15.75" customHeight="1" thickBot="1" x14ac:dyDescent="0.25">
      <c r="A25" s="199" t="s">
        <v>155</v>
      </c>
      <c r="B25" s="200">
        <f>Капитал!B27</f>
        <v>0</v>
      </c>
      <c r="C25" s="200">
        <f>Капитал!C27</f>
        <v>0</v>
      </c>
      <c r="D25" s="200">
        <f>Капитал!D27</f>
        <v>0</v>
      </c>
      <c r="E25" s="200">
        <f>Капитал!E27</f>
        <v>0</v>
      </c>
      <c r="F25" s="200">
        <f>Капитал!F27</f>
        <v>0</v>
      </c>
      <c r="G25" s="132">
        <f>Капитал!G27</f>
        <v>0</v>
      </c>
    </row>
    <row r="26" spans="1:7" ht="14.25" thickTop="1" thickBot="1" x14ac:dyDescent="0.25">
      <c r="A26" s="135" t="s">
        <v>156</v>
      </c>
      <c r="B26" s="138">
        <f>Капитал!B28</f>
        <v>2472820</v>
      </c>
      <c r="C26" s="138">
        <f>Капитал!C28</f>
        <v>0</v>
      </c>
      <c r="D26" s="138">
        <f>Капитал!D28</f>
        <v>909571</v>
      </c>
      <c r="E26" s="138">
        <f>Капитал!E28</f>
        <v>1198516</v>
      </c>
      <c r="F26" s="138">
        <f>Капитал!F28</f>
        <v>0</v>
      </c>
      <c r="G26" s="138">
        <f>Капитал!G28</f>
        <v>4580907</v>
      </c>
    </row>
    <row r="27" spans="1:7" ht="13.5" thickTop="1" x14ac:dyDescent="0.2">
      <c r="A27" s="197" t="s">
        <v>216</v>
      </c>
      <c r="B27" s="201">
        <f>Капитал!B29</f>
        <v>0</v>
      </c>
      <c r="C27" s="201">
        <f>Капитал!C29</f>
        <v>0</v>
      </c>
      <c r="D27" s="201">
        <f>Капитал!D29</f>
        <v>0</v>
      </c>
      <c r="E27" s="201">
        <f>Капитал!E29</f>
        <v>0</v>
      </c>
      <c r="F27" s="201">
        <f>Капитал!F29</f>
        <v>0</v>
      </c>
      <c r="G27" s="137">
        <f>Капитал!G29</f>
        <v>0</v>
      </c>
    </row>
    <row r="28" spans="1:7" x14ac:dyDescent="0.2">
      <c r="A28" s="197" t="s">
        <v>142</v>
      </c>
      <c r="B28" s="198">
        <f>Капитал!B30</f>
        <v>0</v>
      </c>
      <c r="C28" s="198">
        <f>Капитал!C30</f>
        <v>0</v>
      </c>
      <c r="D28" s="198">
        <f>Капитал!D30</f>
        <v>0</v>
      </c>
      <c r="E28" s="198">
        <f>Капитал!E30</f>
        <v>0</v>
      </c>
      <c r="F28" s="198">
        <f>Капитал!F30</f>
        <v>0</v>
      </c>
      <c r="G28" s="137">
        <f>Капитал!G30</f>
        <v>0</v>
      </c>
    </row>
    <row r="29" spans="1:7" x14ac:dyDescent="0.2">
      <c r="A29" s="197" t="s">
        <v>143</v>
      </c>
      <c r="B29" s="198">
        <f>Капитал!B31</f>
        <v>0</v>
      </c>
      <c r="C29" s="198">
        <f>Капитал!C31</f>
        <v>0</v>
      </c>
      <c r="D29" s="198">
        <f>Капитал!D31</f>
        <v>0</v>
      </c>
      <c r="E29" s="198">
        <f>Капитал!E31</f>
        <v>0</v>
      </c>
      <c r="F29" s="198">
        <f>Капитал!F31</f>
        <v>0</v>
      </c>
      <c r="G29" s="137">
        <f>Капитал!G31</f>
        <v>0</v>
      </c>
    </row>
    <row r="30" spans="1:7" x14ac:dyDescent="0.2">
      <c r="A30" s="197" t="s">
        <v>144</v>
      </c>
      <c r="B30" s="198">
        <f>Капитал!B32</f>
        <v>0</v>
      </c>
      <c r="C30" s="198">
        <f>Капитал!C32</f>
        <v>0</v>
      </c>
      <c r="D30" s="198">
        <f>Капитал!D32</f>
        <v>0</v>
      </c>
      <c r="E30" s="198">
        <f>Капитал!E32</f>
        <v>0</v>
      </c>
      <c r="F30" s="198">
        <f>Капитал!F32</f>
        <v>0</v>
      </c>
      <c r="G30" s="137">
        <f>Капитал!G32</f>
        <v>0</v>
      </c>
    </row>
    <row r="31" spans="1:7" x14ac:dyDescent="0.2">
      <c r="A31" s="197" t="s">
        <v>145</v>
      </c>
      <c r="B31" s="198">
        <f>Капитал!B33</f>
        <v>0</v>
      </c>
      <c r="C31" s="198">
        <f>Капитал!C33</f>
        <v>0</v>
      </c>
      <c r="D31" s="198">
        <f>Капитал!D33</f>
        <v>0</v>
      </c>
      <c r="E31" s="198">
        <f>Капитал!E33</f>
        <v>-100127</v>
      </c>
      <c r="F31" s="198">
        <f>Капитал!F33</f>
        <v>0</v>
      </c>
      <c r="G31" s="137">
        <f>Капитал!G33</f>
        <v>-100127</v>
      </c>
    </row>
    <row r="32" spans="1:7" x14ac:dyDescent="0.2">
      <c r="A32" s="197" t="s">
        <v>146</v>
      </c>
      <c r="B32" s="198">
        <f>Капитал!B34</f>
        <v>0</v>
      </c>
      <c r="C32" s="198">
        <f>Капитал!C34</f>
        <v>0</v>
      </c>
      <c r="D32" s="198">
        <f>Капитал!D34</f>
        <v>0</v>
      </c>
      <c r="E32" s="198">
        <f>Капитал!E34</f>
        <v>0</v>
      </c>
      <c r="F32" s="198">
        <f>Капитал!F34</f>
        <v>0</v>
      </c>
      <c r="G32" s="137">
        <f>Капитал!G34</f>
        <v>0</v>
      </c>
    </row>
    <row r="33" spans="1:7" ht="25.5" x14ac:dyDescent="0.2">
      <c r="A33" s="197" t="s">
        <v>206</v>
      </c>
      <c r="B33" s="198">
        <f>Капитал!B35</f>
        <v>0</v>
      </c>
      <c r="C33" s="198">
        <f>Капитал!C35</f>
        <v>0</v>
      </c>
      <c r="D33" s="198">
        <f>Капитал!D35</f>
        <v>0</v>
      </c>
      <c r="E33" s="198">
        <f>Капитал!E35</f>
        <v>0</v>
      </c>
      <c r="F33" s="198">
        <f>Капитал!F35</f>
        <v>0</v>
      </c>
      <c r="G33" s="137">
        <f>Капитал!G35</f>
        <v>0</v>
      </c>
    </row>
    <row r="34" spans="1:7" ht="25.5" x14ac:dyDescent="0.2">
      <c r="A34" s="197" t="s">
        <v>147</v>
      </c>
      <c r="B34" s="198">
        <f>Капитал!B36</f>
        <v>0</v>
      </c>
      <c r="C34" s="198">
        <f>Капитал!C36</f>
        <v>0</v>
      </c>
      <c r="D34" s="198">
        <f>Капитал!D36</f>
        <v>1294</v>
      </c>
      <c r="E34" s="198">
        <f>Капитал!E36</f>
        <v>0</v>
      </c>
      <c r="F34" s="198">
        <f>Капитал!F36</f>
        <v>0</v>
      </c>
      <c r="G34" s="137">
        <f>Капитал!G36</f>
        <v>1294</v>
      </c>
    </row>
    <row r="35" spans="1:7" x14ac:dyDescent="0.2">
      <c r="A35" s="197" t="s">
        <v>215</v>
      </c>
      <c r="B35" s="198">
        <f>Капитал!B37</f>
        <v>0</v>
      </c>
      <c r="C35" s="198">
        <f>Капитал!C37</f>
        <v>0</v>
      </c>
      <c r="D35" s="198">
        <f>Капитал!D37</f>
        <v>0</v>
      </c>
      <c r="E35" s="198">
        <f>Капитал!E37</f>
        <v>0</v>
      </c>
      <c r="F35" s="198">
        <f>Капитал!F37</f>
        <v>0</v>
      </c>
      <c r="G35" s="137">
        <f>Капитал!G37</f>
        <v>0</v>
      </c>
    </row>
    <row r="36" spans="1:7" x14ac:dyDescent="0.2">
      <c r="A36" s="197" t="s">
        <v>148</v>
      </c>
      <c r="B36" s="198">
        <f>Капитал!B38</f>
        <v>0</v>
      </c>
      <c r="C36" s="198">
        <f>Капитал!C38</f>
        <v>0</v>
      </c>
      <c r="D36" s="198">
        <f>Капитал!D38</f>
        <v>0</v>
      </c>
      <c r="E36" s="198">
        <f>Капитал!E38</f>
        <v>0</v>
      </c>
      <c r="F36" s="198">
        <f>Капитал!F38</f>
        <v>0</v>
      </c>
      <c r="G36" s="137">
        <f>Капитал!G38</f>
        <v>0</v>
      </c>
    </row>
    <row r="37" spans="1:7" x14ac:dyDescent="0.2">
      <c r="A37" s="197" t="s">
        <v>149</v>
      </c>
      <c r="B37" s="198">
        <f>Капитал!B39</f>
        <v>0</v>
      </c>
      <c r="C37" s="198">
        <f>Капитал!C39</f>
        <v>0</v>
      </c>
      <c r="D37" s="198">
        <f>Капитал!D39</f>
        <v>1880</v>
      </c>
      <c r="E37" s="198">
        <f>Капитал!E39</f>
        <v>0</v>
      </c>
      <c r="F37" s="198">
        <f>Капитал!F39</f>
        <v>0</v>
      </c>
      <c r="G37" s="137">
        <f>Капитал!G39</f>
        <v>1880</v>
      </c>
    </row>
    <row r="38" spans="1:7" ht="25.5" x14ac:dyDescent="0.2">
      <c r="A38" s="197" t="s">
        <v>150</v>
      </c>
      <c r="B38" s="198">
        <f>Капитал!B40</f>
        <v>0</v>
      </c>
      <c r="C38" s="198">
        <f>Капитал!C40</f>
        <v>0</v>
      </c>
      <c r="D38" s="198">
        <f>Капитал!D40</f>
        <v>1130</v>
      </c>
      <c r="E38" s="198">
        <f>Капитал!E40</f>
        <v>0</v>
      </c>
      <c r="F38" s="198">
        <f>Капитал!F40</f>
        <v>0</v>
      </c>
      <c r="G38" s="137">
        <f>Капитал!G40</f>
        <v>1130</v>
      </c>
    </row>
    <row r="39" spans="1:7" ht="25.5" x14ac:dyDescent="0.2">
      <c r="A39" s="197" t="s">
        <v>151</v>
      </c>
      <c r="B39" s="198">
        <f>Капитал!B41</f>
        <v>0</v>
      </c>
      <c r="C39" s="198">
        <f>Капитал!C41</f>
        <v>0</v>
      </c>
      <c r="D39" s="198">
        <f>Капитал!D41</f>
        <v>0</v>
      </c>
      <c r="E39" s="198">
        <f>Капитал!E41</f>
        <v>0</v>
      </c>
      <c r="F39" s="198">
        <f>Капитал!F41</f>
        <v>0</v>
      </c>
      <c r="G39" s="137">
        <f>Капитал!G41</f>
        <v>0</v>
      </c>
    </row>
    <row r="40" spans="1:7" x14ac:dyDescent="0.2">
      <c r="A40" s="197" t="s">
        <v>140</v>
      </c>
      <c r="B40" s="198">
        <f>Капитал!B42</f>
        <v>0</v>
      </c>
      <c r="C40" s="198">
        <f>Капитал!C42</f>
        <v>0</v>
      </c>
      <c r="D40" s="198">
        <f>Капитал!D42</f>
        <v>0</v>
      </c>
      <c r="E40" s="198">
        <f>Капитал!E42</f>
        <v>0</v>
      </c>
      <c r="F40" s="198">
        <f>Капитал!F42</f>
        <v>0</v>
      </c>
      <c r="G40" s="137">
        <f>Капитал!G42</f>
        <v>0</v>
      </c>
    </row>
    <row r="41" spans="1:7" x14ac:dyDescent="0.2">
      <c r="A41" s="197" t="s">
        <v>152</v>
      </c>
      <c r="B41" s="198">
        <f>Капитал!B43</f>
        <v>0</v>
      </c>
      <c r="C41" s="198">
        <f>Капитал!C43</f>
        <v>0</v>
      </c>
      <c r="D41" s="198">
        <f>Капитал!D43</f>
        <v>0</v>
      </c>
      <c r="E41" s="198">
        <f>Капитал!E43</f>
        <v>0</v>
      </c>
      <c r="F41" s="198">
        <f>Капитал!F43</f>
        <v>0</v>
      </c>
      <c r="G41" s="137">
        <f>Капитал!G43</f>
        <v>0</v>
      </c>
    </row>
    <row r="42" spans="1:7" x14ac:dyDescent="0.2">
      <c r="A42" s="197" t="s">
        <v>153</v>
      </c>
      <c r="B42" s="198">
        <f>Капитал!B44</f>
        <v>0</v>
      </c>
      <c r="C42" s="198">
        <f>Капитал!C44</f>
        <v>0</v>
      </c>
      <c r="D42" s="198">
        <f>Капитал!D44</f>
        <v>0</v>
      </c>
      <c r="E42" s="198">
        <f>Капитал!E44</f>
        <v>0</v>
      </c>
      <c r="F42" s="198">
        <f>Капитал!F44</f>
        <v>0</v>
      </c>
      <c r="G42" s="137">
        <f>Капитал!G44</f>
        <v>0</v>
      </c>
    </row>
    <row r="43" spans="1:7" x14ac:dyDescent="0.2">
      <c r="A43" s="197" t="s">
        <v>154</v>
      </c>
      <c r="B43" s="198">
        <f>Капитал!B45</f>
        <v>0</v>
      </c>
      <c r="C43" s="198">
        <f>Капитал!C45</f>
        <v>0</v>
      </c>
      <c r="D43" s="198">
        <f>Капитал!D45</f>
        <v>0</v>
      </c>
      <c r="E43" s="198">
        <f>Капитал!E45</f>
        <v>0</v>
      </c>
      <c r="F43" s="198">
        <f>Капитал!F45</f>
        <v>0</v>
      </c>
      <c r="G43" s="137">
        <f>Капитал!G45</f>
        <v>0</v>
      </c>
    </row>
    <row r="44" spans="1:7" ht="15.75" customHeight="1" thickBot="1" x14ac:dyDescent="0.25">
      <c r="A44" s="199" t="s">
        <v>155</v>
      </c>
      <c r="B44" s="200">
        <f>Капитал!B46</f>
        <v>0</v>
      </c>
      <c r="C44" s="200">
        <f>Капитал!C46</f>
        <v>0</v>
      </c>
      <c r="D44" s="200">
        <f>Капитал!D46</f>
        <v>0</v>
      </c>
      <c r="E44" s="200">
        <f>Капитал!E46</f>
        <v>0</v>
      </c>
      <c r="F44" s="200">
        <f>Капитал!F46</f>
        <v>0</v>
      </c>
      <c r="G44" s="137">
        <f>Капитал!G46</f>
        <v>0</v>
      </c>
    </row>
    <row r="45" spans="1:7" ht="14.25" thickTop="1" thickBot="1" x14ac:dyDescent="0.25">
      <c r="A45" s="135" t="s">
        <v>158</v>
      </c>
      <c r="B45" s="138">
        <f>Капитал!B47</f>
        <v>2472820</v>
      </c>
      <c r="C45" s="138">
        <f>Капитал!C47</f>
        <v>0</v>
      </c>
      <c r="D45" s="138">
        <f>Капитал!D47</f>
        <v>913875</v>
      </c>
      <c r="E45" s="138">
        <f>Капитал!E47</f>
        <v>1098389</v>
      </c>
      <c r="F45" s="138">
        <f>Капитал!F47</f>
        <v>0</v>
      </c>
      <c r="G45" s="138">
        <f>Капитал!G47</f>
        <v>4485084</v>
      </c>
    </row>
    <row r="46" spans="1:7" ht="13.5" thickTop="1" x14ac:dyDescent="0.2">
      <c r="A46" s="126"/>
      <c r="B46" s="126"/>
      <c r="C46" s="126"/>
      <c r="D46" s="126"/>
      <c r="E46" s="126"/>
      <c r="F46" s="126"/>
      <c r="G46" s="126"/>
    </row>
    <row r="47" spans="1:7" x14ac:dyDescent="0.2">
      <c r="A47" s="126"/>
      <c r="B47" s="126"/>
      <c r="C47" s="126"/>
      <c r="D47" s="126"/>
      <c r="E47" s="126"/>
      <c r="F47" s="126"/>
      <c r="G47" s="126"/>
    </row>
    <row r="48" spans="1:7" x14ac:dyDescent="0.2">
      <c r="A48" s="126"/>
      <c r="B48" s="126"/>
      <c r="C48" s="126"/>
      <c r="D48" s="126"/>
      <c r="E48" s="126"/>
      <c r="F48" s="126"/>
      <c r="G48" s="126"/>
    </row>
  </sheetData>
  <sheetProtection password="B44F" sheet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ФИ-Почетна</vt:lpstr>
      <vt:lpstr>Биланс на состојба</vt:lpstr>
      <vt:lpstr>Биланс на успех - функција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функција'!Print_Area</vt:lpstr>
      <vt:lpstr>Капитал!Print_Area</vt:lpstr>
      <vt:lpstr>'Паричен тек'!Print_Area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Kapetanovski Aleksandar</cp:lastModifiedBy>
  <cp:lastPrinted>2014-03-21T12:51:47Z</cp:lastPrinted>
  <dcterms:created xsi:type="dcterms:W3CDTF">2008-02-12T15:15:13Z</dcterms:created>
  <dcterms:modified xsi:type="dcterms:W3CDTF">2019-02-26T13:40:20Z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