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rza\09.082019\"/>
    </mc:Choice>
  </mc:AlternateContent>
  <xr:revisionPtr revIDLastSave="0" documentId="13_ncr:1_{FC51BE8C-0623-4291-9EB5-E2942BC29045}" xr6:coauthVersionLast="43" xr6:coauthVersionMax="43" xr10:uidLastSave="{00000000-0000-0000-0000-000000000000}"/>
  <workbookProtection workbookPassword="B44F" lockStructure="1"/>
  <bookViews>
    <workbookView xWindow="3105" yWindow="4215" windowWidth="21600" windowHeight="11385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7" l="1"/>
  <c r="C9" i="7"/>
  <c r="B27" i="25" l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B43" i="25"/>
  <c r="B42" i="25" s="1"/>
  <c r="B39" i="24" s="1"/>
  <c r="D41" i="25"/>
  <c r="D38" i="24" s="1"/>
  <c r="D40" i="25"/>
  <c r="D37" i="24" s="1"/>
  <c r="D39" i="25"/>
  <c r="D36" i="24" s="1"/>
  <c r="D38" i="25"/>
  <c r="D35" i="24" s="1"/>
  <c r="C37" i="25"/>
  <c r="B37" i="25"/>
  <c r="B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/>
  <c r="B24" i="24"/>
  <c r="D26" i="25"/>
  <c r="D23" i="24" s="1"/>
  <c r="D25" i="25"/>
  <c r="D22" i="24"/>
  <c r="D24" i="25"/>
  <c r="D21" i="24" s="1"/>
  <c r="D23" i="25"/>
  <c r="D20" i="24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0" i="24" s="1"/>
  <c r="B13" i="25"/>
  <c r="D12" i="25"/>
  <c r="D9" i="24" s="1"/>
  <c r="B8" i="6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/>
  <c r="G22" i="12"/>
  <c r="G20" i="13" s="1"/>
  <c r="G23" i="12"/>
  <c r="G21" i="13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/>
  <c r="F45" i="13" s="1"/>
  <c r="G29" i="12"/>
  <c r="G27" i="13" s="1"/>
  <c r="G30" i="12"/>
  <c r="G28" i="13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/>
  <c r="G41" i="12"/>
  <c r="G39" i="13" s="1"/>
  <c r="G42" i="12"/>
  <c r="G40" i="13"/>
  <c r="G43" i="12"/>
  <c r="G41" i="13" s="1"/>
  <c r="G44" i="12"/>
  <c r="G42" i="13" s="1"/>
  <c r="G45" i="12"/>
  <c r="G43" i="13" s="1"/>
  <c r="G46" i="12"/>
  <c r="G44" i="13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D29" i="7"/>
  <c r="D28" i="6" s="1"/>
  <c r="D27" i="25"/>
  <c r="D24" i="24" s="1"/>
  <c r="C11" i="22"/>
  <c r="C11" i="20" s="1"/>
  <c r="B16" i="24"/>
  <c r="D12" i="20"/>
  <c r="E20" i="22" l="1"/>
  <c r="E20" i="20" s="1"/>
  <c r="C47" i="7"/>
  <c r="C46" i="6" s="1"/>
  <c r="C47" i="12"/>
  <c r="C45" i="13" s="1"/>
  <c r="E37" i="22"/>
  <c r="E37" i="20" s="1"/>
  <c r="E33" i="22"/>
  <c r="E33" i="20" s="1"/>
  <c r="D39" i="7"/>
  <c r="D38" i="6" s="1"/>
  <c r="D13" i="25"/>
  <c r="D10" i="24" s="1"/>
  <c r="C42" i="25"/>
  <c r="C39" i="24" s="1"/>
  <c r="B47" i="12"/>
  <c r="B45" i="13" s="1"/>
  <c r="C56" i="25"/>
  <c r="C53" i="24" s="1"/>
  <c r="D51" i="25"/>
  <c r="D48" i="24" s="1"/>
  <c r="G28" i="12"/>
  <c r="G47" i="12" s="1"/>
  <c r="G45" i="13" s="1"/>
  <c r="B10" i="24"/>
  <c r="E47" i="12"/>
  <c r="E45" i="13" s="1"/>
  <c r="B48" i="24"/>
  <c r="D47" i="12"/>
  <c r="D45" i="13" s="1"/>
  <c r="C34" i="24"/>
  <c r="D19" i="25"/>
  <c r="D16" i="24" s="1"/>
  <c r="B40" i="24"/>
  <c r="D37" i="25"/>
  <c r="D34" i="24" s="1"/>
  <c r="B56" i="25"/>
  <c r="D43" i="25"/>
  <c r="D40" i="24" s="1"/>
  <c r="D9" i="7"/>
  <c r="D8" i="6" s="1"/>
  <c r="B47" i="7"/>
  <c r="C37" i="20"/>
  <c r="D32" i="22"/>
  <c r="D11" i="20"/>
  <c r="C32" i="22"/>
  <c r="E12" i="22"/>
  <c r="E12" i="20" s="1"/>
  <c r="E11" i="22"/>
  <c r="E11" i="20" s="1"/>
  <c r="B11" i="25"/>
  <c r="B8" i="24" s="1"/>
  <c r="C11" i="25"/>
  <c r="C34" i="25"/>
  <c r="C31" i="24" s="1"/>
  <c r="C49" i="7" l="1"/>
  <c r="C48" i="6" s="1"/>
  <c r="D42" i="25"/>
  <c r="D39" i="24" s="1"/>
  <c r="G26" i="13"/>
  <c r="B53" i="24"/>
  <c r="D56" i="25"/>
  <c r="D53" i="24" s="1"/>
  <c r="B34" i="25"/>
  <c r="B31" i="24" s="1"/>
  <c r="D11" i="25"/>
  <c r="D8" i="24" s="1"/>
  <c r="D47" i="7"/>
  <c r="D46" i="6" s="1"/>
  <c r="B49" i="7"/>
  <c r="B46" i="6"/>
  <c r="C41" i="22"/>
  <c r="C32" i="20"/>
  <c r="E32" i="22"/>
  <c r="E32" i="20" s="1"/>
  <c r="D41" i="22"/>
  <c r="D32" i="20"/>
  <c r="C8" i="24"/>
  <c r="D34" i="25" l="1"/>
  <c r="D31" i="24" s="1"/>
  <c r="B48" i="6"/>
  <c r="D49" i="7"/>
  <c r="D48" i="6" s="1"/>
  <c r="D41" i="20"/>
  <c r="D43" i="22"/>
  <c r="C43" i="22"/>
  <c r="E41" i="22"/>
  <c r="E41" i="20" s="1"/>
  <c r="C41" i="20"/>
  <c r="E43" i="22" l="1"/>
  <c r="E43" i="20" s="1"/>
  <c r="C45" i="22"/>
  <c r="C43" i="20"/>
  <c r="D43" i="20"/>
  <c r="D45" i="22"/>
  <c r="C49" i="22" l="1"/>
  <c r="C47" i="22"/>
  <c r="E45" i="22"/>
  <c r="E45" i="20" s="1"/>
  <c r="C45" i="20"/>
  <c r="D47" i="22"/>
  <c r="D47" i="20" s="1"/>
  <c r="D49" i="22"/>
  <c r="D49" i="20" s="1"/>
  <c r="D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<sst xmlns="http://schemas.openxmlformats.org/spreadsheetml/2006/main" count="475" uniqueCount="381">
  <si>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</si>
  <si>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</si>
  <si>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</si>
  <si>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</si>
  <si>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</si>
  <si>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</si>
  <si>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</si>
  <si>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</si>
  <si>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</si>
  <si>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</si>
  <si>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</si>
  <si>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</si>
  <si>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</si>
  <si>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</si>
  <si>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</si>
  <si>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</si>
  <si>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</si>
  <si>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</si>
  <si>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</si>
  <si>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</si>
  <si>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</si>
  <si>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</si>
  <si>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</si>
  <si>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</si>
  <si>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</si>
  <si>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</si>
  <si>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</si>
  <si>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</si>
  <si>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</si>
  <si>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</si>
  <si>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</si>
  <si>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</si>
  <si>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</si>
  <si>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</si>
  <si>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</si>
  <si>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</si>
  <si>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</si>
  <si>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</si>
  <si>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</si>
  <si>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</si>
  <si>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</si>
  <si>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</si>
  <si>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</si>
  <si>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</si>
  <si>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</si>
  <si>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</si>
  <si>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</si>
  <si>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</si>
  <si>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</si>
  <si>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</si>
  <si>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</si>
  <si>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</si>
  <si>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</si>
  <si>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</si>
  <si>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</si>
  <si>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</si>
  <si>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</si>
  <si>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</si>
  <si>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</si>
  <si>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</si>
  <si>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</si>
  <si>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</si>
  <si>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</si>
  <si>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</si>
  <si>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</si>
  <si>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</si>
  <si>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</si>
  <si>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</si>
  <si>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</si>
  <si>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</si>
  <si>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</si>
  <si>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</si>
  <si>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</si>
  <si>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</si>
  <si>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</si>
  <si>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</si>
  <si>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</si>
  <si>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</si>
  <si>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</si>
  <si>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</si>
  <si>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</si>
  <si>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</si>
  <si>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</si>
  <si>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</si>
  <si>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</si>
  <si>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</si>
  <si>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</si>
  <si>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</si>
  <si>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</si>
  <si>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</si>
  <si>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</si>
  <si>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</si>
  <si>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</si>
  <si>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</si>
  <si>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</si>
  <si>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</si>
  <si>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</si>
  <si>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</si>
  <si>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</si>
  <si>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</si>
  <si>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</si>
  <si>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</si>
  <si>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</si>
  <si>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</si>
  <si>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</si>
  <si>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</si>
  <si>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</si>
  <si>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</si>
  <si>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</si>
  <si>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</si>
  <si>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</si>
  <si>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</si>
  <si>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</si>
  <si>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</si>
  <si>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</si>
  <si>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</si>
  <si>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</si>
  <si>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</si>
  <si>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</si>
  <si>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</si>
  <si>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</si>
  <si>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</si>
  <si>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</si>
  <si>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</si>
  <si>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</si>
  <si>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</si>
  <si>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</si>
  <si>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</si>
  <si>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</si>
  <si>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</si>
  <si>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</si>
  <si>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</si>
  <si>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</si>
  <si>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</si>
  <si>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</si>
  <si>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</si>
  <si>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</si>
  <si>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</si>
  <si>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</si>
  <si>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</si>
  <si>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</si>
  <si>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</si>
  <si>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</si>
  <si>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</si>
  <si>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</si>
  <si>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</si>
  <si>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</si>
  <si>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</si>
  <si>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</si>
  <si>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</si>
  <si>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</si>
  <si>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</si>
  <si>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</si>
  <si>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</si>
  <si>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</si>
  <si>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</si>
  <si>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</si>
  <si>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</si>
  <si>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</si>
  <si>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</si>
  <si>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</si>
  <si>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</si>
  <si>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</si>
  <si>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</si>
  <si>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</si>
  <si>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</si>
  <si>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</si>
  <si>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</si>
  <si>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</si>
  <si>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</si>
  <si>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</si>
  <si>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</si>
  <si>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</si>
  <si>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</si>
  <si>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</si>
  <si>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</si>
  <si>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</si>
  <si>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</si>
  <si>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</si>
  <si>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</si>
  <si>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</si>
  <si>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</si>
  <si>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</si>
  <si>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</si>
  <si>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</si>
  <si>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</si>
  <si>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</si>
  <si>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</si>
  <si>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</si>
  <si>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</si>
  <si>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</si>
  <si>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</si>
  <si>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</si>
  <si>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</si>
  <si>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</si>
  <si>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</si>
  <si>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</si>
  <si>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</si>
  <si>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</si>
  <si>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</si>
  <si>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</si>
  <si>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</si>
  <si>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</si>
  <si>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</si>
  <si>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</si>
  <si>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</si>
  <si>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</si>
  <si>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</si>
  <si>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</si>
  <si>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</si>
  <si>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</si>
  <si>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</si>
  <si>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</si>
  <si>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</si>
  <si>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</si>
  <si>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</si>
  <si>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</si>
  <si>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</si>
  <si>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</si>
  <si>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</si>
  <si>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</si>
  <si>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</si>
  <si>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</si>
  <si>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</si>
  <si>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</si>
  <si>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</si>
  <si>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</si>
  <si>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</si>
  <si>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</si>
  <si>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</si>
  <si>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</si>
  <si>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</si>
  <si>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</si>
  <si>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</si>
  <si>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</si>
  <si>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</si>
  <si>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</si>
  <si>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</si>
  <si>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</si>
  <si>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</si>
  <si>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</si>
  <si>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</si>
  <si>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</si>
  <si>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</si>
  <si>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</si>
  <si>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</si>
  <si>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</si>
  <si>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</si>
  <si>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</si>
  <si>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</si>
  <si>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</si>
  <si>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</si>
  <si>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</si>
  <si>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</si>
  <si>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</si>
  <si>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</si>
  <si>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</si>
  <si>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</si>
  <si>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</si>
  <si>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</si>
  <si>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</si>
  <si>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</si>
  <si>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</si>
  <si>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</si>
  <si>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</si>
  <si>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</si>
  <si>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</si>
  <si>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</si>
  <si>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</si>
  <si>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</si>
  <si>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</si>
  <si>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</si>
  <si>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</si>
  <si>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</si>
  <si>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</si>
  <si>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</si>
  <si>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</si>
  <si>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</si>
  <si>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</si>
  <si>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</si>
  <si>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</si>
  <si>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</si>
  <si>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</si>
  <si>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</si>
  <si>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</si>
  <si>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</si>
  <si>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</si>
  <si>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</si>
  <si>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</si>
  <si>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</si>
  <si>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</si>
  <si>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</si>
  <si>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</si>
  <si>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</si>
  <si>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</si>
  <si>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</si>
  <si>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</si>
  <si>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</si>
  <si>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</si>
  <si>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</si>
  <si>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</si>
  <si>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</si>
  <si>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</si>
  <si>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</si>
  <si>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</si>
  <si>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</si>
  <si>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</si>
  <si>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</si>
  <si>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</si>
  <si>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</si>
  <si>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</si>
  <si>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</si>
  <si>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</si>
  <si>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</si>
  <si>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</si>
  <si>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</si>
  <si>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</si>
  <si>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</si>
  <si>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</si>
  <si>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</si>
  <si>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</si>
  <si>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</si>
  <si>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</si>
  <si>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</si>
  <si>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</si>
  <si>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</si>
  <si>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</si>
  <si>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</si>
  <si>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</si>
  <si>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</si>
  <si>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</si>
  <si>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</si>
  <si>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</si>
  <si>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</si>
  <si>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</si>
  <si>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</si>
  <si>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</si>
  <si>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</si>
  <si>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</si>
  <si>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</si>
  <si>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</si>
  <si>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</si>
  <si>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</si>
  <si>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</si>
  <si>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</si>
  <si>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</si>
  <si>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</si>
  <si>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</si>
  <si>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</si>
  <si>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</si>
  <si>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</si>
  <si>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</si>
  <si>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</si>
  <si>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</si>
  <si>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</si>
  <si>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</si>
  <si>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</si>
  <si>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</si>
  <si>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</si>
  <si>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</si>
  <si>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</si>
  <si>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</si>
  <si>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</si>
  <si>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</si>
  <si>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</si>
  <si>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</si>
  <si>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</si>
  <si>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</si>
  <si>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</si>
  <si>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</si>
  <si>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</si>
  <si>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</si>
  <si>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</si>
  <si>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</si>
  <si>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</si>
  <si>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</si>
  <si>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</si>
  <si>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</si>
  <si>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</si>
  <si>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</si>
  <si>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ПИ Витаминка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</si>
</sst>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7" fillId="0" borderId="20" xfId="3" applyFont="1" applyBorder="1" applyAlignment="1">
      <alignment vertical="center"/>
    </xf>
    <xf numFmtId="0" fontId="7" fillId="0" borderId="21" xfId="3" applyBorder="1" applyAlignment="1" applyProtection="1">
      <alignment horizontal="left" vertical="center"/>
      <protection locked="0"/>
    </xf>
    <xf numFmtId="0" fontId="7" fillId="0" borderId="22" xfId="3" applyBorder="1" applyAlignment="1" applyProtection="1">
      <alignment horizontal="left" vertical="center"/>
      <protection locked="0"/>
    </xf>
    <xf numFmtId="0" fontId="7" fillId="0" borderId="23" xfId="3" applyBorder="1" applyAlignment="1" applyProtection="1">
      <alignment horizontal="left" vertical="center"/>
      <protection locked="0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4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workbookViewId="0">
      <selection activeCell="C19" sqref="C19:G19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10"/>
      <c r="B1" s="211"/>
      <c r="C1" s="211"/>
      <c r="D1" s="211"/>
      <c r="E1" s="211"/>
      <c r="F1" s="211"/>
      <c r="G1" s="211"/>
      <c r="H1" s="212"/>
      <c r="I1" s="213"/>
      <c r="J1" s="213"/>
      <c r="K1" s="213"/>
      <c r="L1" s="213"/>
      <c r="M1" s="213"/>
      <c r="N1" s="213"/>
      <c r="O1" s="213"/>
      <c r="P1" s="213"/>
      <c r="Q1" s="213"/>
      <c r="R1" s="213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14"/>
      <c r="K6" s="214"/>
      <c r="L6" s="214"/>
      <c r="M6" s="214"/>
      <c r="N6" s="214"/>
      <c r="O6" s="214"/>
      <c r="P6" s="214"/>
      <c r="Q6" s="214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14"/>
      <c r="K7" s="214"/>
      <c r="L7" s="214"/>
      <c r="M7" s="214"/>
      <c r="N7" s="214"/>
      <c r="O7" s="214"/>
      <c r="P7" s="214"/>
      <c r="Q7" s="214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14"/>
      <c r="K8" s="214"/>
      <c r="L8" s="214"/>
      <c r="M8" s="214"/>
      <c r="N8" s="214"/>
      <c r="O8" s="214"/>
      <c r="P8" s="214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4"/>
      <c r="K9" s="214"/>
      <c r="L9" s="214"/>
      <c r="M9" s="214"/>
      <c r="N9" s="214"/>
      <c r="O9" s="214"/>
      <c r="P9" s="214"/>
      <c r="Q9" s="214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15"/>
      <c r="B10" s="216"/>
      <c r="C10" s="216"/>
      <c r="D10" s="216"/>
      <c r="E10" s="216"/>
      <c r="F10" s="216"/>
      <c r="G10" s="216"/>
      <c r="H10" s="217"/>
      <c r="J10" s="214"/>
      <c r="K10" s="214"/>
      <c r="L10" s="214"/>
      <c r="M10" s="214"/>
      <c r="N10" s="214"/>
      <c r="O10" s="214"/>
      <c r="P10" s="214"/>
      <c r="Q10" s="214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14"/>
      <c r="K11" s="214"/>
      <c r="L11" s="214"/>
      <c r="M11" s="214"/>
      <c r="N11" s="214"/>
      <c r="O11" s="214"/>
      <c r="P11" s="214"/>
      <c r="Q11" s="214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14"/>
      <c r="K12" s="214"/>
      <c r="L12" s="214"/>
      <c r="M12" s="214"/>
      <c r="N12" s="214"/>
      <c r="O12" s="214"/>
      <c r="P12" s="214"/>
      <c r="Q12" s="214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14"/>
      <c r="K13" s="214"/>
      <c r="L13" s="214"/>
      <c r="M13" s="214"/>
      <c r="N13" s="214"/>
      <c r="O13" s="214"/>
      <c r="P13" s="214"/>
      <c r="Q13" s="214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14"/>
      <c r="K14" s="214"/>
      <c r="L14" s="214"/>
      <c r="M14" s="214"/>
      <c r="N14" s="214"/>
      <c r="O14" s="214"/>
      <c r="P14" s="214"/>
      <c r="Q14" s="214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14"/>
      <c r="K15" s="214"/>
      <c r="L15" s="214"/>
      <c r="M15" s="214"/>
      <c r="N15" s="214"/>
      <c r="O15" s="214"/>
      <c r="P15" s="214"/>
      <c r="Q15" s="214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14"/>
      <c r="K16" s="214"/>
      <c r="L16" s="214"/>
      <c r="M16" s="214"/>
      <c r="N16" s="214"/>
      <c r="O16" s="214"/>
      <c r="P16" s="214"/>
      <c r="Q16" s="214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23">
        <v>4015215</v>
      </c>
      <c r="D19" s="224"/>
      <c r="E19" s="224"/>
      <c r="F19" s="224"/>
      <c r="G19" s="225"/>
      <c r="H19" s="46"/>
      <c r="I19" s="42"/>
      <c r="J19" s="226"/>
      <c r="K19" s="226"/>
      <c r="L19" s="226"/>
      <c r="M19" s="226"/>
      <c r="N19" s="226"/>
      <c r="O19" s="226"/>
      <c r="P19" s="226"/>
      <c r="Q19" s="226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8" t="s">
        <v>238</v>
      </c>
      <c r="D20" s="89"/>
      <c r="E20" s="89"/>
      <c r="F20" s="89"/>
      <c r="G20" s="90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91" t="s">
        <v>238</v>
      </c>
      <c r="D21" s="208"/>
      <c r="E21" s="208"/>
      <c r="F21" s="208"/>
      <c r="G21" s="209"/>
      <c r="H21" s="46"/>
      <c r="I21" s="42"/>
      <c r="J21" s="226"/>
      <c r="K21" s="226"/>
      <c r="L21" s="226"/>
      <c r="M21" s="226"/>
      <c r="N21" s="226"/>
      <c r="O21" s="226"/>
      <c r="P21" s="226"/>
      <c r="Q21" s="226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91" t="s">
        <v>308</v>
      </c>
      <c r="D22" s="208"/>
      <c r="E22" s="208"/>
      <c r="F22" s="208"/>
      <c r="G22" s="209"/>
      <c r="H22" s="46"/>
      <c r="J22" s="226"/>
      <c r="K22" s="226"/>
      <c r="L22" s="226"/>
      <c r="M22" s="226"/>
      <c r="N22" s="226"/>
      <c r="O22" s="226"/>
      <c r="P22" s="226"/>
      <c r="Q22" s="226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92">
        <v>2019</v>
      </c>
      <c r="D23" s="208"/>
      <c r="E23" s="208"/>
      <c r="F23" s="208"/>
      <c r="G23" s="209"/>
      <c r="H23" s="46"/>
      <c r="J23" s="226"/>
      <c r="K23" s="226"/>
      <c r="L23" s="226"/>
      <c r="M23" s="226"/>
      <c r="N23" s="226"/>
      <c r="O23" s="226"/>
      <c r="P23" s="226"/>
      <c r="Q23" s="226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62"/>
      <c r="C24" s="63"/>
      <c r="D24" s="64"/>
      <c r="E24" s="64"/>
      <c r="F24" s="64"/>
      <c r="G24" s="65"/>
      <c r="H24" s="46"/>
      <c r="J24" s="226"/>
      <c r="K24" s="226"/>
      <c r="L24" s="226"/>
      <c r="M24" s="226"/>
      <c r="N24" s="226"/>
      <c r="O24" s="226"/>
      <c r="P24" s="226"/>
      <c r="Q24" s="226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26"/>
      <c r="K26" s="226"/>
      <c r="L26" s="226"/>
      <c r="M26" s="226"/>
      <c r="N26" s="226"/>
      <c r="O26" s="226"/>
      <c r="P26" s="226"/>
      <c r="Q26" s="226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6" t="s">
        <v>318</v>
      </c>
      <c r="C27" s="47"/>
      <c r="D27" s="47"/>
      <c r="E27" s="47"/>
      <c r="F27" s="47"/>
      <c r="G27" s="47"/>
      <c r="H27" s="46"/>
      <c r="J27" s="226"/>
      <c r="K27" s="226"/>
      <c r="L27" s="226"/>
      <c r="M27" s="226"/>
      <c r="N27" s="226"/>
      <c r="O27" s="226"/>
      <c r="P27" s="226"/>
      <c r="Q27" s="226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27"/>
      <c r="C28" s="227"/>
      <c r="D28" s="227"/>
      <c r="E28" s="227"/>
      <c r="F28" s="227"/>
      <c r="G28" s="227"/>
      <c r="H28" s="228"/>
      <c r="J28" s="226"/>
      <c r="K28" s="226"/>
      <c r="L28" s="226"/>
      <c r="M28" s="226"/>
      <c r="N28" s="226"/>
      <c r="O28" s="226"/>
      <c r="P28" s="226"/>
      <c r="Q28" s="226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29" t="s">
        <v>323</v>
      </c>
      <c r="C29" s="229"/>
      <c r="D29" s="229"/>
      <c r="E29" s="229"/>
      <c r="F29" s="229"/>
      <c r="G29" s="229"/>
      <c r="H29" s="230"/>
      <c r="J29" s="226"/>
      <c r="K29" s="226"/>
      <c r="L29" s="226"/>
      <c r="M29" s="226"/>
      <c r="N29" s="226"/>
      <c r="O29" s="226"/>
      <c r="P29" s="226"/>
      <c r="Q29" s="226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29" t="s">
        <v>319</v>
      </c>
      <c r="C30" s="229"/>
      <c r="D30" s="229"/>
      <c r="E30" s="229"/>
      <c r="F30" s="229"/>
      <c r="G30" s="229"/>
      <c r="H30" s="230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29" t="s">
        <v>324</v>
      </c>
      <c r="C31" s="229"/>
      <c r="D31" s="229"/>
      <c r="E31" s="229"/>
      <c r="F31" s="229"/>
      <c r="G31" s="229"/>
      <c r="H31" s="230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29" t="s">
        <v>325</v>
      </c>
      <c r="C32" s="229"/>
      <c r="D32" s="229"/>
      <c r="E32" s="229"/>
      <c r="F32" s="229"/>
      <c r="G32" s="229"/>
      <c r="H32" s="230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7"/>
      <c r="B33" s="68"/>
      <c r="C33" s="68"/>
      <c r="D33" s="68"/>
      <c r="E33" s="68"/>
      <c r="F33" s="68"/>
      <c r="G33" s="68"/>
      <c r="H33" s="69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8:Q38"/>
    <mergeCell ref="J39:Q39"/>
    <mergeCell ref="J40:Q40"/>
    <mergeCell ref="B31:H31"/>
    <mergeCell ref="B32:H32"/>
    <mergeCell ref="J33:Q33"/>
    <mergeCell ref="J34:Q34"/>
    <mergeCell ref="J35:Q35"/>
    <mergeCell ref="J36:Q36"/>
    <mergeCell ref="J37:Q37"/>
    <mergeCell ref="B29:H29"/>
    <mergeCell ref="J29:Q29"/>
    <mergeCell ref="B30:H30"/>
    <mergeCell ref="J30:Q30"/>
    <mergeCell ref="J31:Q31"/>
    <mergeCell ref="J24:Q24"/>
    <mergeCell ref="J25:Q25"/>
    <mergeCell ref="J26:Q26"/>
    <mergeCell ref="J27:Q27"/>
    <mergeCell ref="B28:H28"/>
    <mergeCell ref="J28:Q28"/>
    <mergeCell ref="C19:G19"/>
    <mergeCell ref="J19:Q19"/>
    <mergeCell ref="J21:Q21"/>
    <mergeCell ref="J22:Q22"/>
    <mergeCell ref="J23:Q23"/>
    <mergeCell ref="J17:Q17"/>
    <mergeCell ref="C18:G18"/>
    <mergeCell ref="J18:Q18"/>
    <mergeCell ref="J11:Q11"/>
    <mergeCell ref="J12:Q12"/>
    <mergeCell ref="J13:Q13"/>
    <mergeCell ref="J14:Q14"/>
    <mergeCell ref="A9:H10"/>
    <mergeCell ref="J9:Q9"/>
    <mergeCell ref="J10:Q10"/>
    <mergeCell ref="J15:Q15"/>
    <mergeCell ref="J16:Q16"/>
    <mergeCell ref="A1:H1"/>
    <mergeCell ref="I1:R1"/>
    <mergeCell ref="J6:Q6"/>
    <mergeCell ref="J7:Q7"/>
    <mergeCell ref="J8:P8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43" zoomScale="120" workbookViewId="0">
      <selection activeCell="B56" sqref="B56"/>
    </sheetView>
  </sheetViews>
  <sheetFormatPr defaultRowHeight="12.75"/>
  <cols>
    <col min="1" max="1" width="65.5703125" style="106" customWidth="1"/>
    <col min="2" max="3" width="17.42578125" style="106" customWidth="1"/>
    <col min="4" max="4" width="10.28515625" style="106" customWidth="1"/>
    <col min="5" max="16384" width="9.140625" style="106"/>
  </cols>
  <sheetData>
    <row r="1" spans="1:6">
      <c r="A1" s="105" t="s">
        <v>312</v>
      </c>
      <c r="B1" s="232" t="str">
        <f>'ФИ-Почетна'!$C$18</f>
        <v>ПИ Витаминка АД</v>
      </c>
      <c r="C1" s="232"/>
      <c r="D1" s="232"/>
    </row>
    <row r="2" spans="1:6">
      <c r="A2" s="105" t="s">
        <v>320</v>
      </c>
      <c r="B2" s="107" t="str">
        <f>'ФИ-Почетна'!$C$22</f>
        <v>01.01 - 30.06</v>
      </c>
      <c r="C2" s="108"/>
      <c r="D2" s="109"/>
    </row>
    <row r="3" spans="1:6">
      <c r="A3" s="105" t="s">
        <v>317</v>
      </c>
      <c r="B3" s="107">
        <f>'ФИ-Почетна'!$C$23</f>
        <v>2019</v>
      </c>
      <c r="C3" s="108"/>
      <c r="D3" s="109"/>
    </row>
    <row r="4" spans="1:6">
      <c r="A4" s="110" t="s">
        <v>321</v>
      </c>
      <c r="B4" s="111" t="str">
        <f>'ФИ-Почетна'!$C$20</f>
        <v>не</v>
      </c>
      <c r="C4" s="112"/>
      <c r="D4" s="112"/>
      <c r="F4" s="113"/>
    </row>
    <row r="5" spans="1:6">
      <c r="A5" s="110"/>
      <c r="B5" s="111"/>
      <c r="C5" s="112"/>
      <c r="D5" s="112"/>
      <c r="F5" s="113"/>
    </row>
    <row r="6" spans="1:6" ht="18">
      <c r="A6" s="235" t="s">
        <v>377</v>
      </c>
      <c r="B6" s="235"/>
      <c r="C6" s="235"/>
      <c r="D6" s="235"/>
      <c r="F6" s="113"/>
    </row>
    <row r="7" spans="1:6">
      <c r="A7" s="233" t="s">
        <v>378</v>
      </c>
      <c r="B7" s="233"/>
      <c r="C7" s="233"/>
      <c r="D7" s="233"/>
      <c r="F7" s="113"/>
    </row>
    <row r="8" spans="1:6" ht="12.75" customHeight="1" thickBot="1">
      <c r="A8" s="112"/>
      <c r="B8" s="234" t="s">
        <v>24</v>
      </c>
      <c r="C8" s="234"/>
      <c r="D8" s="234"/>
      <c r="F8" s="113"/>
    </row>
    <row r="9" spans="1:6" s="116" customFormat="1" ht="33" customHeight="1" thickTop="1" thickBot="1">
      <c r="A9" s="114" t="s">
        <v>22</v>
      </c>
      <c r="B9" s="115" t="s">
        <v>20</v>
      </c>
      <c r="C9" s="115" t="s">
        <v>36</v>
      </c>
      <c r="D9" s="115" t="s">
        <v>21</v>
      </c>
      <c r="F9" s="117"/>
    </row>
    <row r="10" spans="1:6" ht="14.25" thickTop="1" thickBot="1">
      <c r="A10" s="87" t="s">
        <v>174</v>
      </c>
      <c r="B10" s="86"/>
      <c r="C10" s="86"/>
      <c r="D10" s="86"/>
      <c r="F10" s="117"/>
    </row>
    <row r="11" spans="1:6" ht="14.25" thickTop="1" thickBot="1">
      <c r="A11" s="93" t="s">
        <v>159</v>
      </c>
      <c r="B11" s="79">
        <f>B12+B13+B18+B19+B25+B26</f>
        <v>1396931</v>
      </c>
      <c r="C11" s="79">
        <f>C12+C13+C18+C19+C25+C26</f>
        <v>1528394.7799200001</v>
      </c>
      <c r="D11" s="79">
        <f t="shared" ref="D11:D35" si="0">IF(B11&lt;=0,0,C11/B11*100)</f>
        <v>109.41090003156921</v>
      </c>
      <c r="F11" s="117"/>
    </row>
    <row r="12" spans="1:6" ht="14.25" thickTop="1" thickBot="1">
      <c r="A12" s="93" t="s">
        <v>160</v>
      </c>
      <c r="B12" s="100">
        <v>234</v>
      </c>
      <c r="C12" s="100">
        <v>3624.6089999999999</v>
      </c>
      <c r="D12" s="79">
        <f t="shared" si="0"/>
        <v>1548.978205128205</v>
      </c>
      <c r="F12" s="117"/>
    </row>
    <row r="13" spans="1:6" ht="14.25" thickTop="1" thickBot="1">
      <c r="A13" s="93" t="s">
        <v>294</v>
      </c>
      <c r="B13" s="79">
        <f>SUM(B14:B17)</f>
        <v>1269189</v>
      </c>
      <c r="C13" s="79">
        <f>SUM(C14:C17)</f>
        <v>1367192.9834200002</v>
      </c>
      <c r="D13" s="79">
        <f t="shared" si="0"/>
        <v>107.721780083187</v>
      </c>
      <c r="F13" s="117"/>
    </row>
    <row r="14" spans="1:6" ht="14.25" thickTop="1" thickBot="1">
      <c r="A14" s="94" t="s">
        <v>298</v>
      </c>
      <c r="B14" s="81">
        <v>591575</v>
      </c>
      <c r="C14" s="81">
        <v>651039.12860000005</v>
      </c>
      <c r="D14" s="80">
        <f t="shared" si="0"/>
        <v>110.05183258251279</v>
      </c>
      <c r="F14" s="117"/>
    </row>
    <row r="15" spans="1:6" ht="27" thickTop="1" thickBot="1">
      <c r="A15" s="94" t="s">
        <v>259</v>
      </c>
      <c r="B15" s="81">
        <v>295999</v>
      </c>
      <c r="C15" s="81">
        <v>666485.82312000007</v>
      </c>
      <c r="D15" s="80">
        <f t="shared" si="0"/>
        <v>225.16489012462881</v>
      </c>
      <c r="F15" s="117"/>
    </row>
    <row r="16" spans="1:6" ht="14.25" thickTop="1" thickBot="1">
      <c r="A16" s="94" t="s">
        <v>260</v>
      </c>
      <c r="B16" s="81"/>
      <c r="C16" s="81"/>
      <c r="D16" s="80">
        <f t="shared" si="0"/>
        <v>0</v>
      </c>
      <c r="F16" s="117"/>
    </row>
    <row r="17" spans="1:6" ht="14.25" thickTop="1" thickBot="1">
      <c r="A17" s="94" t="s">
        <v>163</v>
      </c>
      <c r="B17" s="81">
        <v>381615</v>
      </c>
      <c r="C17" s="81">
        <v>49668.0317</v>
      </c>
      <c r="D17" s="80">
        <f t="shared" si="0"/>
        <v>13.015219973009446</v>
      </c>
      <c r="F17" s="117"/>
    </row>
    <row r="18" spans="1:6" ht="14.25" thickTop="1" thickBot="1">
      <c r="A18" s="93" t="s">
        <v>295</v>
      </c>
      <c r="B18" s="100">
        <v>744</v>
      </c>
      <c r="C18" s="100">
        <v>744.36199999999997</v>
      </c>
      <c r="D18" s="79">
        <f t="shared" si="0"/>
        <v>100.04865591397849</v>
      </c>
      <c r="F18" s="117"/>
    </row>
    <row r="19" spans="1:6" ht="14.25" thickTop="1" thickBot="1">
      <c r="A19" s="93" t="s">
        <v>296</v>
      </c>
      <c r="B19" s="79">
        <f>SUM(B20:B24)</f>
        <v>126764</v>
      </c>
      <c r="C19" s="79">
        <f>SUM(C20:C24)</f>
        <v>156832.82550000001</v>
      </c>
      <c r="D19" s="79">
        <f t="shared" si="0"/>
        <v>123.72031925467799</v>
      </c>
      <c r="F19" s="117"/>
    </row>
    <row r="20" spans="1:6" ht="14.25" thickTop="1" thickBot="1">
      <c r="A20" s="94" t="s">
        <v>161</v>
      </c>
      <c r="B20" s="81">
        <v>110369</v>
      </c>
      <c r="C20" s="81">
        <v>113168.7625</v>
      </c>
      <c r="D20" s="80">
        <f t="shared" si="0"/>
        <v>102.53672906341453</v>
      </c>
      <c r="F20" s="117"/>
    </row>
    <row r="21" spans="1:6" ht="14.25" thickTop="1" thickBot="1">
      <c r="A21" s="94" t="s">
        <v>162</v>
      </c>
      <c r="B21" s="81"/>
      <c r="C21" s="81"/>
      <c r="D21" s="80">
        <f t="shared" si="0"/>
        <v>0</v>
      </c>
      <c r="F21" s="117"/>
    </row>
    <row r="22" spans="1:6" ht="14.25" thickTop="1" thickBot="1">
      <c r="A22" s="94" t="s">
        <v>261</v>
      </c>
      <c r="B22" s="81"/>
      <c r="C22" s="81"/>
      <c r="D22" s="80">
        <f t="shared" si="0"/>
        <v>0</v>
      </c>
      <c r="F22" s="117"/>
    </row>
    <row r="23" spans="1:6" ht="14.25" thickTop="1" thickBot="1">
      <c r="A23" s="94" t="s">
        <v>164</v>
      </c>
      <c r="B23" s="81">
        <v>16395</v>
      </c>
      <c r="C23" s="81">
        <v>43664.063000000002</v>
      </c>
      <c r="D23" s="80">
        <f t="shared" si="0"/>
        <v>266.325483379079</v>
      </c>
      <c r="F23" s="117"/>
    </row>
    <row r="24" spans="1:6" ht="14.25" thickTop="1" thickBot="1">
      <c r="A24" s="94" t="s">
        <v>262</v>
      </c>
      <c r="B24" s="81"/>
      <c r="C24" s="81"/>
      <c r="D24" s="80">
        <f t="shared" si="0"/>
        <v>0</v>
      </c>
      <c r="F24" s="117"/>
    </row>
    <row r="25" spans="1:6" ht="15.75" customHeight="1" thickTop="1" thickBot="1">
      <c r="A25" s="93" t="s">
        <v>297</v>
      </c>
      <c r="B25" s="100"/>
      <c r="C25" s="100"/>
      <c r="D25" s="79">
        <f t="shared" si="0"/>
        <v>0</v>
      </c>
      <c r="F25" s="117"/>
    </row>
    <row r="26" spans="1:6" ht="14.25" thickTop="1" thickBot="1">
      <c r="A26" s="93" t="s">
        <v>165</v>
      </c>
      <c r="B26" s="100"/>
      <c r="C26" s="100"/>
      <c r="D26" s="79">
        <f t="shared" si="0"/>
        <v>0</v>
      </c>
      <c r="F26" s="117"/>
    </row>
    <row r="27" spans="1:6" ht="14.25" thickTop="1" thickBot="1">
      <c r="A27" s="93" t="s">
        <v>172</v>
      </c>
      <c r="B27" s="79">
        <f>SUM(B28:B33)</f>
        <v>1024215</v>
      </c>
      <c r="C27" s="79">
        <f>SUM(C28:C33)</f>
        <v>738280.17795879999</v>
      </c>
      <c r="D27" s="79">
        <f t="shared" si="0"/>
        <v>72.082539111299866</v>
      </c>
      <c r="F27" s="117"/>
    </row>
    <row r="28" spans="1:6" ht="14.25" thickTop="1" thickBot="1">
      <c r="A28" s="95" t="s">
        <v>166</v>
      </c>
      <c r="B28" s="81">
        <v>300116</v>
      </c>
      <c r="C28" s="81">
        <v>320361.00492999994</v>
      </c>
      <c r="D28" s="80">
        <f t="shared" si="0"/>
        <v>106.74572662903674</v>
      </c>
      <c r="F28" s="117"/>
    </row>
    <row r="29" spans="1:6" ht="15.75" customHeight="1" thickTop="1" thickBot="1">
      <c r="A29" s="95" t="s">
        <v>167</v>
      </c>
      <c r="B29" s="81">
        <v>316071</v>
      </c>
      <c r="C29" s="81">
        <v>370218.50166880002</v>
      </c>
      <c r="D29" s="80">
        <f t="shared" si="0"/>
        <v>117.13143618642647</v>
      </c>
      <c r="F29" s="117"/>
    </row>
    <row r="30" spans="1:6" ht="14.25" thickTop="1" thickBot="1">
      <c r="A30" s="95" t="s">
        <v>168</v>
      </c>
      <c r="B30" s="81">
        <v>121943</v>
      </c>
      <c r="C30" s="81">
        <v>26249.641</v>
      </c>
      <c r="D30" s="80">
        <f t="shared" si="0"/>
        <v>21.526156482946952</v>
      </c>
      <c r="F30" s="117"/>
    </row>
    <row r="31" spans="1:6" ht="14.25" thickTop="1" thickBot="1">
      <c r="A31" s="95" t="s">
        <v>169</v>
      </c>
      <c r="B31" s="81">
        <v>1340</v>
      </c>
      <c r="C31" s="81"/>
      <c r="D31" s="80">
        <f t="shared" si="0"/>
        <v>0</v>
      </c>
      <c r="F31" s="117"/>
    </row>
    <row r="32" spans="1:6" ht="14.25" thickTop="1" thickBot="1">
      <c r="A32" s="95" t="s">
        <v>170</v>
      </c>
      <c r="B32" s="81">
        <v>282469</v>
      </c>
      <c r="C32" s="81">
        <v>20897.833160000002</v>
      </c>
      <c r="D32" s="80">
        <f t="shared" si="0"/>
        <v>7.3982749115832194</v>
      </c>
      <c r="F32" s="117"/>
    </row>
    <row r="33" spans="1:6" ht="14.25" thickTop="1" thickBot="1">
      <c r="A33" s="95" t="s">
        <v>302</v>
      </c>
      <c r="B33" s="81">
        <v>2276</v>
      </c>
      <c r="C33" s="81">
        <v>553.19719999999995</v>
      </c>
      <c r="D33" s="80">
        <f t="shared" si="0"/>
        <v>24.305676625659046</v>
      </c>
      <c r="F33" s="117"/>
    </row>
    <row r="34" spans="1:6" ht="14.25" thickTop="1" thickBot="1">
      <c r="A34" s="96" t="s">
        <v>173</v>
      </c>
      <c r="B34" s="79">
        <f>B11+B27</f>
        <v>2421146</v>
      </c>
      <c r="C34" s="79">
        <f>C11+C27</f>
        <v>2266674.9578788001</v>
      </c>
      <c r="D34" s="79">
        <f t="shared" si="0"/>
        <v>93.619920396324716</v>
      </c>
      <c r="F34" s="117"/>
    </row>
    <row r="35" spans="1:6" ht="14.25" thickTop="1" thickBot="1">
      <c r="A35" s="41" t="s">
        <v>171</v>
      </c>
      <c r="B35" s="81"/>
      <c r="C35" s="81"/>
      <c r="D35" s="80">
        <f t="shared" si="0"/>
        <v>0</v>
      </c>
      <c r="F35" s="117"/>
    </row>
    <row r="36" spans="1:6" ht="14.25" thickTop="1" thickBot="1">
      <c r="A36" s="85" t="s">
        <v>263</v>
      </c>
      <c r="B36" s="84"/>
      <c r="C36" s="84"/>
      <c r="D36" s="84"/>
      <c r="F36" s="117"/>
    </row>
    <row r="37" spans="1:6" ht="14.25" thickTop="1" thickBot="1">
      <c r="A37" s="97" t="s">
        <v>264</v>
      </c>
      <c r="B37" s="79">
        <f>(SUM(B38:B41))</f>
        <v>949002</v>
      </c>
      <c r="C37" s="79">
        <f>(SUM(C38:C41))</f>
        <v>953420.38309999998</v>
      </c>
      <c r="D37" s="79">
        <f t="shared" ref="D37:D57" si="1">IF(B37&lt;=0,0,C37/B37*100)</f>
        <v>100.46558206410523</v>
      </c>
      <c r="F37" s="117"/>
    </row>
    <row r="38" spans="1:6" ht="14.25" thickTop="1" thickBot="1">
      <c r="A38" s="94" t="s">
        <v>299</v>
      </c>
      <c r="B38" s="81">
        <v>244625</v>
      </c>
      <c r="C38" s="81">
        <v>256113.59090000001</v>
      </c>
      <c r="D38" s="80">
        <f t="shared" si="1"/>
        <v>104.69640915687278</v>
      </c>
      <c r="F38" s="117"/>
    </row>
    <row r="39" spans="1:6" ht="14.25" thickTop="1" thickBot="1">
      <c r="A39" s="98" t="s">
        <v>176</v>
      </c>
      <c r="B39" s="81">
        <v>247702</v>
      </c>
      <c r="C39" s="81">
        <v>278878.64169999998</v>
      </c>
      <c r="D39" s="80">
        <f t="shared" si="1"/>
        <v>112.58635041299625</v>
      </c>
      <c r="F39" s="117"/>
    </row>
    <row r="40" spans="1:6" ht="14.25" thickTop="1" thickBot="1">
      <c r="A40" s="94" t="s">
        <v>128</v>
      </c>
      <c r="B40" s="81">
        <v>456675</v>
      </c>
      <c r="C40" s="81">
        <v>418428.15049999999</v>
      </c>
      <c r="D40" s="80">
        <f t="shared" si="1"/>
        <v>91.624930311490658</v>
      </c>
      <c r="F40" s="117"/>
    </row>
    <row r="41" spans="1:6" ht="14.25" thickTop="1" thickBot="1">
      <c r="A41" s="94" t="s">
        <v>177</v>
      </c>
      <c r="B41" s="81"/>
      <c r="C41" s="81"/>
      <c r="D41" s="80">
        <f t="shared" si="1"/>
        <v>0</v>
      </c>
      <c r="F41" s="117"/>
    </row>
    <row r="42" spans="1:6" ht="14.25" thickTop="1" thickBot="1">
      <c r="A42" s="99" t="s">
        <v>184</v>
      </c>
      <c r="B42" s="79">
        <f>B43+B51</f>
        <v>1472144</v>
      </c>
      <c r="C42" s="79">
        <f>C43+C51</f>
        <v>1313254.5746821999</v>
      </c>
      <c r="D42" s="79">
        <f t="shared" si="1"/>
        <v>89.206937275307297</v>
      </c>
      <c r="F42" s="117"/>
    </row>
    <row r="43" spans="1:6" ht="14.25" thickTop="1" thickBot="1">
      <c r="A43" s="96" t="s">
        <v>178</v>
      </c>
      <c r="B43" s="79">
        <f>SUM(B44:B50)</f>
        <v>524265</v>
      </c>
      <c r="C43" s="79">
        <f>SUM(C44:C50)</f>
        <v>495622.12514219998</v>
      </c>
      <c r="D43" s="79">
        <f t="shared" si="1"/>
        <v>94.536565504506314</v>
      </c>
      <c r="F43" s="117"/>
    </row>
    <row r="44" spans="1:6" ht="14.25" thickTop="1" thickBot="1">
      <c r="A44" s="94" t="s">
        <v>179</v>
      </c>
      <c r="B44" s="81">
        <v>204802</v>
      </c>
      <c r="C44" s="81">
        <v>239678.73996999997</v>
      </c>
      <c r="D44" s="80">
        <f t="shared" si="1"/>
        <v>117.02949188484486</v>
      </c>
      <c r="F44" s="113"/>
    </row>
    <row r="45" spans="1:6" ht="14.25" thickTop="1" thickBot="1">
      <c r="A45" s="95" t="s">
        <v>266</v>
      </c>
      <c r="B45" s="81">
        <v>276197</v>
      </c>
      <c r="C45" s="81">
        <v>206739.899</v>
      </c>
      <c r="D45" s="80">
        <f t="shared" si="1"/>
        <v>74.852333298334159</v>
      </c>
      <c r="F45" s="113"/>
    </row>
    <row r="46" spans="1:6" ht="14.25" thickTop="1" thickBot="1">
      <c r="A46" s="95" t="s">
        <v>180</v>
      </c>
      <c r="B46" s="81"/>
      <c r="C46" s="81"/>
      <c r="D46" s="80">
        <f t="shared" si="1"/>
        <v>0</v>
      </c>
      <c r="F46" s="113"/>
    </row>
    <row r="47" spans="1:6" ht="14.25" thickTop="1" thickBot="1">
      <c r="A47" s="95" t="s">
        <v>181</v>
      </c>
      <c r="B47" s="81">
        <v>4305</v>
      </c>
      <c r="C47" s="81">
        <v>2202.032872199999</v>
      </c>
      <c r="D47" s="80">
        <f t="shared" si="1"/>
        <v>51.150589365853641</v>
      </c>
      <c r="F47" s="113"/>
    </row>
    <row r="48" spans="1:6" ht="14.25" thickTop="1" thickBot="1">
      <c r="A48" s="95" t="s">
        <v>267</v>
      </c>
      <c r="B48" s="81">
        <v>38961</v>
      </c>
      <c r="C48" s="81">
        <v>47001.453299999994</v>
      </c>
      <c r="D48" s="80">
        <f t="shared" si="1"/>
        <v>120.6371841071841</v>
      </c>
    </row>
    <row r="49" spans="1:4" ht="14.25" thickTop="1" thickBot="1">
      <c r="A49" s="95" t="s">
        <v>303</v>
      </c>
      <c r="B49" s="81">
        <v>0</v>
      </c>
      <c r="C49" s="81">
        <v>0</v>
      </c>
      <c r="D49" s="80">
        <f t="shared" si="1"/>
        <v>0</v>
      </c>
    </row>
    <row r="50" spans="1:4" ht="27" thickTop="1" thickBot="1">
      <c r="A50" s="95" t="s">
        <v>300</v>
      </c>
      <c r="B50" s="81"/>
      <c r="C50" s="81"/>
      <c r="D50" s="80">
        <f t="shared" si="1"/>
        <v>0</v>
      </c>
    </row>
    <row r="51" spans="1:4" ht="14.25" thickTop="1" thickBot="1">
      <c r="A51" s="96" t="s">
        <v>182</v>
      </c>
      <c r="B51" s="79">
        <f>SUM(B52:B55)</f>
        <v>947879</v>
      </c>
      <c r="C51" s="79">
        <f>SUM(C52:C55)</f>
        <v>817632.44953999994</v>
      </c>
      <c r="D51" s="79">
        <f t="shared" si="1"/>
        <v>86.259158557157605</v>
      </c>
    </row>
    <row r="52" spans="1:4" ht="17.25" customHeight="1" thickTop="1" thickBot="1">
      <c r="A52" s="95" t="s">
        <v>326</v>
      </c>
      <c r="B52" s="81">
        <v>947879</v>
      </c>
      <c r="C52" s="81">
        <v>817632.44953999994</v>
      </c>
      <c r="D52" s="80">
        <f t="shared" si="1"/>
        <v>86.259158557157605</v>
      </c>
    </row>
    <row r="53" spans="1:4" ht="15.75" customHeight="1" thickTop="1" thickBot="1">
      <c r="A53" s="95" t="s">
        <v>183</v>
      </c>
      <c r="B53" s="81"/>
      <c r="C53" s="81"/>
      <c r="D53" s="80">
        <f t="shared" si="1"/>
        <v>0</v>
      </c>
    </row>
    <row r="54" spans="1:4" ht="14.25" thickTop="1" thickBot="1">
      <c r="A54" s="95" t="s">
        <v>215</v>
      </c>
      <c r="B54" s="81"/>
      <c r="C54" s="81"/>
      <c r="D54" s="80">
        <f t="shared" si="1"/>
        <v>0</v>
      </c>
    </row>
    <row r="55" spans="1:4" ht="14.25" thickTop="1" thickBot="1">
      <c r="A55" s="95" t="s">
        <v>301</v>
      </c>
      <c r="B55" s="81"/>
      <c r="C55" s="81"/>
      <c r="D55" s="80">
        <f t="shared" si="1"/>
        <v>0</v>
      </c>
    </row>
    <row r="56" spans="1:4" ht="14.25" thickTop="1" thickBot="1">
      <c r="A56" s="93" t="s">
        <v>265</v>
      </c>
      <c r="B56" s="79">
        <f>B37+B43+B51</f>
        <v>2421146</v>
      </c>
      <c r="C56" s="79">
        <f>C37+C43+C51</f>
        <v>2266674.9577821996</v>
      </c>
      <c r="D56" s="79">
        <f t="shared" si="1"/>
        <v>93.619920392334848</v>
      </c>
    </row>
    <row r="57" spans="1:4" ht="14.25" thickTop="1" thickBot="1">
      <c r="A57" s="41" t="s">
        <v>185</v>
      </c>
      <c r="B57" s="81"/>
      <c r="C57" s="81"/>
      <c r="D57" s="80">
        <f t="shared" si="1"/>
        <v>0</v>
      </c>
    </row>
    <row r="58" spans="1:4" ht="13.5" thickTop="1">
      <c r="A58" s="112"/>
      <c r="B58" s="112"/>
      <c r="C58" s="112"/>
      <c r="D58" s="112"/>
    </row>
    <row r="59" spans="1:4">
      <c r="A59" s="112"/>
      <c r="B59" s="112"/>
      <c r="C59" s="112"/>
      <c r="D59" s="112"/>
    </row>
    <row r="60" spans="1:4">
      <c r="A60" s="112"/>
      <c r="B60" s="112"/>
      <c r="C60" s="112"/>
      <c r="D60" s="112"/>
    </row>
    <row r="61" spans="1:4">
      <c r="A61" s="112"/>
      <c r="B61" s="112"/>
      <c r="C61" s="112"/>
      <c r="D61" s="112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25" zoomScale="120" zoomScaleNormal="120" workbookViewId="0">
      <selection activeCell="C49" sqref="C49"/>
    </sheetView>
  </sheetViews>
  <sheetFormatPr defaultRowHeight="12.75"/>
  <cols>
    <col min="1" max="1" width="4.5703125" style="113" customWidth="1"/>
    <col min="2" max="2" width="61.7109375" style="113" customWidth="1"/>
    <col min="3" max="4" width="14.85546875" style="113" customWidth="1"/>
    <col min="5" max="5" width="9.5703125" style="113" bestFit="1" customWidth="1"/>
    <col min="6" max="16384" width="9.140625" style="113"/>
  </cols>
  <sheetData>
    <row r="1" spans="1:7" ht="14.25" customHeight="1">
      <c r="A1" s="118"/>
      <c r="B1" s="119" t="s">
        <v>312</v>
      </c>
      <c r="C1" s="232" t="str">
        <f>'ФИ-Почетна'!$C$18</f>
        <v>ПИ Витаминка АД</v>
      </c>
      <c r="D1" s="232"/>
      <c r="E1" s="232"/>
    </row>
    <row r="2" spans="1:7" ht="12.75" customHeight="1">
      <c r="A2" s="118"/>
      <c r="B2" s="119" t="s">
        <v>320</v>
      </c>
      <c r="C2" s="107" t="str">
        <f>'ФИ-Почетна'!$C$22</f>
        <v>01.01 - 30.06</v>
      </c>
      <c r="D2" s="120"/>
      <c r="E2" s="121"/>
    </row>
    <row r="3" spans="1:7" ht="14.25" customHeight="1">
      <c r="A3" s="118"/>
      <c r="B3" s="110" t="s">
        <v>317</v>
      </c>
      <c r="C3" s="111">
        <f>'ФИ-Почетна'!$C$23</f>
        <v>2019</v>
      </c>
      <c r="D3" s="122"/>
      <c r="E3" s="123"/>
    </row>
    <row r="4" spans="1:7">
      <c r="A4" s="118"/>
      <c r="B4" s="110" t="s">
        <v>321</v>
      </c>
      <c r="C4" s="111" t="str">
        <f>'ФИ-Почетна'!$C$20</f>
        <v>не</v>
      </c>
      <c r="D4" s="122"/>
      <c r="E4" s="123"/>
    </row>
    <row r="5" spans="1:7">
      <c r="A5" s="118"/>
      <c r="B5" s="110"/>
      <c r="C5" s="111"/>
      <c r="D5" s="122"/>
      <c r="E5" s="123"/>
    </row>
    <row r="6" spans="1:7" ht="21.75" customHeight="1">
      <c r="A6" s="118"/>
      <c r="B6" s="238" t="s">
        <v>19</v>
      </c>
      <c r="C6" s="238"/>
      <c r="D6" s="238"/>
      <c r="E6" s="124"/>
    </row>
    <row r="7" spans="1:7" ht="12.75" customHeight="1">
      <c r="A7" s="118"/>
      <c r="B7" s="233" t="s">
        <v>379</v>
      </c>
      <c r="C7" s="233"/>
      <c r="D7" s="233"/>
      <c r="E7" s="124"/>
    </row>
    <row r="8" spans="1:7" ht="13.5" thickBot="1">
      <c r="A8" s="118"/>
      <c r="B8" s="118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25" t="s">
        <v>20</v>
      </c>
      <c r="D9" s="125" t="s">
        <v>36</v>
      </c>
      <c r="E9" s="125" t="s">
        <v>21</v>
      </c>
      <c r="G9" s="126"/>
    </row>
    <row r="10" spans="1:7" ht="65.25" customHeight="1" thickTop="1" thickBot="1">
      <c r="A10" s="236"/>
      <c r="B10" s="237"/>
      <c r="C10" s="125" t="s">
        <v>220</v>
      </c>
      <c r="D10" s="125" t="s">
        <v>220</v>
      </c>
      <c r="E10" s="125" t="s">
        <v>221</v>
      </c>
      <c r="G10" s="126"/>
    </row>
    <row r="11" spans="1:7" ht="14.25" thickTop="1" thickBot="1">
      <c r="A11" s="78">
        <v>1</v>
      </c>
      <c r="B11" s="127" t="s">
        <v>244</v>
      </c>
      <c r="C11" s="79">
        <f>C12+C18+C19</f>
        <v>951753</v>
      </c>
      <c r="D11" s="79">
        <f>D12+D18+D19</f>
        <v>1139502.31944</v>
      </c>
      <c r="E11" s="79">
        <f>IF(C11&lt;=0,0,D11/C11*100)</f>
        <v>119.7266853311731</v>
      </c>
      <c r="G11" s="117"/>
    </row>
    <row r="12" spans="1:7" ht="14.25" thickTop="1" thickBot="1">
      <c r="A12" s="78">
        <v>2</v>
      </c>
      <c r="B12" s="101" t="s">
        <v>0</v>
      </c>
      <c r="C12" s="80">
        <f>SUM(C13:C14)</f>
        <v>940140</v>
      </c>
      <c r="D12" s="80">
        <f>SUM(D13:D14)</f>
        <v>1116842.8855699999</v>
      </c>
      <c r="E12" s="80">
        <f t="shared" ref="E12:E49" si="0">IF(C12&lt;=0,0,D12/C12*100)</f>
        <v>118.79538000404195</v>
      </c>
      <c r="G12" s="117"/>
    </row>
    <row r="13" spans="1:7" ht="14.25" thickTop="1" thickBot="1">
      <c r="A13" s="78" t="s">
        <v>245</v>
      </c>
      <c r="B13" s="101" t="s">
        <v>12</v>
      </c>
      <c r="C13" s="81">
        <v>564053</v>
      </c>
      <c r="D13" s="81">
        <v>659083.38556999981</v>
      </c>
      <c r="E13" s="80">
        <f t="shared" si="0"/>
        <v>116.8477759306306</v>
      </c>
      <c r="G13" s="117"/>
    </row>
    <row r="14" spans="1:7" ht="14.25" thickTop="1" thickBot="1">
      <c r="A14" s="78" t="s">
        <v>246</v>
      </c>
      <c r="B14" s="101" t="s">
        <v>13</v>
      </c>
      <c r="C14" s="81">
        <v>376087</v>
      </c>
      <c r="D14" s="81">
        <v>457759.5</v>
      </c>
      <c r="E14" s="80">
        <f t="shared" si="0"/>
        <v>121.71638477267228</v>
      </c>
      <c r="G14" s="117"/>
    </row>
    <row r="15" spans="1:7" ht="14.25" thickTop="1" thickBot="1">
      <c r="A15" s="78">
        <v>3</v>
      </c>
      <c r="B15" s="101" t="s">
        <v>11</v>
      </c>
      <c r="C15" s="82" t="s">
        <v>271</v>
      </c>
      <c r="D15" s="82" t="s">
        <v>272</v>
      </c>
      <c r="E15" s="82" t="s">
        <v>322</v>
      </c>
      <c r="G15" s="117"/>
    </row>
    <row r="16" spans="1:7" ht="27" thickTop="1" thickBot="1">
      <c r="A16" s="78">
        <v>4</v>
      </c>
      <c r="B16" s="101" t="s">
        <v>268</v>
      </c>
      <c r="C16" s="81">
        <v>44435</v>
      </c>
      <c r="D16" s="81">
        <v>144266.049</v>
      </c>
      <c r="E16" s="80">
        <f t="shared" si="0"/>
        <v>324.66760211544954</v>
      </c>
      <c r="G16" s="117"/>
    </row>
    <row r="17" spans="1:7" ht="27" thickTop="1" thickBot="1">
      <c r="A17" s="78">
        <v>5</v>
      </c>
      <c r="B17" s="101" t="s">
        <v>269</v>
      </c>
      <c r="C17" s="81">
        <v>81211</v>
      </c>
      <c r="D17" s="81">
        <v>96020.59</v>
      </c>
      <c r="E17" s="80">
        <f t="shared" si="0"/>
        <v>118.2359409439608</v>
      </c>
      <c r="G17" s="117"/>
    </row>
    <row r="18" spans="1:7" ht="14.25" thickTop="1" thickBot="1">
      <c r="A18" s="78">
        <v>6</v>
      </c>
      <c r="B18" s="101" t="s">
        <v>270</v>
      </c>
      <c r="C18" s="81"/>
      <c r="D18" s="81"/>
      <c r="E18" s="80">
        <f t="shared" si="0"/>
        <v>0</v>
      </c>
      <c r="G18" s="117"/>
    </row>
    <row r="19" spans="1:7" ht="14.25" thickTop="1" thickBot="1">
      <c r="A19" s="78">
        <v>7</v>
      </c>
      <c r="B19" s="102" t="s">
        <v>1</v>
      </c>
      <c r="C19" s="81">
        <v>11613</v>
      </c>
      <c r="D19" s="81">
        <v>22659.433870000001</v>
      </c>
      <c r="E19" s="80">
        <f t="shared" si="0"/>
        <v>195.12127675880478</v>
      </c>
      <c r="G19" s="117"/>
    </row>
    <row r="20" spans="1:7" ht="14.25" thickTop="1" thickBot="1">
      <c r="A20" s="78">
        <v>8</v>
      </c>
      <c r="B20" s="103" t="s">
        <v>247</v>
      </c>
      <c r="C20" s="79">
        <f>SUM(C21:C31)</f>
        <v>932095</v>
      </c>
      <c r="D20" s="79">
        <f>SUM(D21:D31)</f>
        <v>1072022.761399</v>
      </c>
      <c r="E20" s="79">
        <f t="shared" si="0"/>
        <v>115.01217809332741</v>
      </c>
      <c r="G20" s="117"/>
    </row>
    <row r="21" spans="1:7" ht="14.25" thickTop="1" thickBot="1">
      <c r="A21" s="78">
        <v>9</v>
      </c>
      <c r="B21" s="102" t="s">
        <v>248</v>
      </c>
      <c r="C21" s="81">
        <v>4547</v>
      </c>
      <c r="D21" s="81">
        <v>6554.2914299999993</v>
      </c>
      <c r="E21" s="80">
        <f t="shared" si="0"/>
        <v>144.14540202331204</v>
      </c>
      <c r="G21" s="117"/>
    </row>
    <row r="22" spans="1:7" ht="14.25" thickTop="1" thickBot="1">
      <c r="A22" s="78">
        <v>10</v>
      </c>
      <c r="B22" s="102" t="s">
        <v>273</v>
      </c>
      <c r="C22" s="81">
        <v>579021</v>
      </c>
      <c r="D22" s="81">
        <v>669889.28221999994</v>
      </c>
      <c r="E22" s="80">
        <f t="shared" si="0"/>
        <v>115.69343464572096</v>
      </c>
      <c r="G22" s="117"/>
    </row>
    <row r="23" spans="1:7" ht="27" thickTop="1" thickBot="1">
      <c r="A23" s="78">
        <v>11</v>
      </c>
      <c r="B23" s="102" t="s">
        <v>274</v>
      </c>
      <c r="C23" s="81"/>
      <c r="D23" s="81">
        <v>0</v>
      </c>
      <c r="E23" s="80">
        <f t="shared" si="0"/>
        <v>0</v>
      </c>
      <c r="G23" s="117"/>
    </row>
    <row r="24" spans="1:7" ht="14.25" thickTop="1" thickBot="1">
      <c r="A24" s="78">
        <v>12</v>
      </c>
      <c r="B24" s="102" t="s">
        <v>275</v>
      </c>
      <c r="C24" s="81">
        <v>64794</v>
      </c>
      <c r="D24" s="81">
        <v>76406.630989999991</v>
      </c>
      <c r="E24" s="80">
        <f t="shared" si="0"/>
        <v>117.92238631663423</v>
      </c>
      <c r="G24" s="117"/>
    </row>
    <row r="25" spans="1:7" ht="14.25" thickTop="1" thickBot="1">
      <c r="A25" s="78">
        <v>13</v>
      </c>
      <c r="B25" s="102" t="s">
        <v>276</v>
      </c>
      <c r="C25" s="81">
        <v>46826</v>
      </c>
      <c r="D25" s="81">
        <v>45274.093560000001</v>
      </c>
      <c r="E25" s="80">
        <f t="shared" si="0"/>
        <v>96.685801819501989</v>
      </c>
      <c r="G25" s="117"/>
    </row>
    <row r="26" spans="1:7" ht="14.25" thickTop="1" thickBot="1">
      <c r="A26" s="78">
        <v>14</v>
      </c>
      <c r="B26" s="102" t="s">
        <v>2</v>
      </c>
      <c r="C26" s="81">
        <v>153693</v>
      </c>
      <c r="D26" s="81">
        <v>181009.24297999998</v>
      </c>
      <c r="E26" s="80">
        <f t="shared" si="0"/>
        <v>117.77325120857813</v>
      </c>
      <c r="G26" s="117"/>
    </row>
    <row r="27" spans="1:7" ht="14.25" thickTop="1" thickBot="1">
      <c r="A27" s="78">
        <v>15</v>
      </c>
      <c r="B27" s="101" t="s">
        <v>277</v>
      </c>
      <c r="C27" s="81">
        <v>42041</v>
      </c>
      <c r="D27" s="81">
        <v>50125.16</v>
      </c>
      <c r="E27" s="80">
        <f t="shared" si="0"/>
        <v>119.22922861016627</v>
      </c>
      <c r="G27" s="117"/>
    </row>
    <row r="28" spans="1:7" ht="14.25" thickTop="1" thickBot="1">
      <c r="A28" s="78">
        <v>16</v>
      </c>
      <c r="B28" s="102" t="s">
        <v>278</v>
      </c>
      <c r="C28" s="81">
        <v>4182</v>
      </c>
      <c r="D28" s="81">
        <v>0</v>
      </c>
      <c r="E28" s="80">
        <f t="shared" si="0"/>
        <v>0</v>
      </c>
      <c r="G28" s="117"/>
    </row>
    <row r="29" spans="1:7" ht="14.25" thickTop="1" thickBot="1">
      <c r="A29" s="78">
        <v>17</v>
      </c>
      <c r="B29" s="101" t="s">
        <v>279</v>
      </c>
      <c r="C29" s="81"/>
      <c r="D29" s="81">
        <v>1196.4629399999999</v>
      </c>
      <c r="E29" s="80">
        <f t="shared" si="0"/>
        <v>0</v>
      </c>
      <c r="G29" s="117"/>
    </row>
    <row r="30" spans="1:7" ht="14.25" thickTop="1" thickBot="1">
      <c r="A30" s="78">
        <v>18</v>
      </c>
      <c r="B30" s="102" t="s">
        <v>249</v>
      </c>
      <c r="C30" s="81"/>
      <c r="D30" s="81">
        <v>0</v>
      </c>
      <c r="E30" s="80">
        <f t="shared" si="0"/>
        <v>0</v>
      </c>
      <c r="G30" s="117"/>
    </row>
    <row r="31" spans="1:7" ht="14.25" thickTop="1" thickBot="1">
      <c r="A31" s="78">
        <v>19</v>
      </c>
      <c r="B31" s="101" t="s">
        <v>280</v>
      </c>
      <c r="C31" s="81">
        <v>36991</v>
      </c>
      <c r="D31" s="81">
        <v>41567.597279000001</v>
      </c>
      <c r="E31" s="80">
        <f t="shared" si="0"/>
        <v>112.37219128706984</v>
      </c>
      <c r="G31" s="117"/>
    </row>
    <row r="32" spans="1:7" ht="14.25" thickTop="1" thickBot="1">
      <c r="A32" s="78">
        <v>20</v>
      </c>
      <c r="B32" s="103" t="s">
        <v>234</v>
      </c>
      <c r="C32" s="83">
        <f>C11-C20-C16+C17</f>
        <v>56434</v>
      </c>
      <c r="D32" s="83">
        <f>D11-D20-D16+D17</f>
        <v>19234.099041000038</v>
      </c>
      <c r="E32" s="83">
        <f t="shared" si="0"/>
        <v>34.082466316405068</v>
      </c>
      <c r="G32" s="117"/>
    </row>
    <row r="33" spans="1:7" ht="14.25" thickTop="1" thickBot="1">
      <c r="A33" s="78">
        <v>21</v>
      </c>
      <c r="B33" s="104" t="s">
        <v>3</v>
      </c>
      <c r="C33" s="83">
        <f>C34+C35+C36</f>
        <v>2625</v>
      </c>
      <c r="D33" s="83">
        <f>D34+D35+D36</f>
        <v>3050.6357400000002</v>
      </c>
      <c r="E33" s="79">
        <f t="shared" si="0"/>
        <v>116.21469485714286</v>
      </c>
      <c r="G33" s="117"/>
    </row>
    <row r="34" spans="1:7" ht="14.25" thickTop="1" thickBot="1">
      <c r="A34" s="78" t="s">
        <v>288</v>
      </c>
      <c r="B34" s="101" t="s">
        <v>250</v>
      </c>
      <c r="C34" s="81">
        <v>1362</v>
      </c>
      <c r="D34" s="81">
        <v>3050.6357400000002</v>
      </c>
      <c r="E34" s="80">
        <f t="shared" si="0"/>
        <v>223.98206607929518</v>
      </c>
      <c r="G34" s="117"/>
    </row>
    <row r="35" spans="1:7" ht="14.25" thickTop="1" thickBot="1">
      <c r="A35" s="78" t="s">
        <v>289</v>
      </c>
      <c r="B35" s="101" t="s">
        <v>251</v>
      </c>
      <c r="C35" s="81">
        <v>1263</v>
      </c>
      <c r="D35" s="81"/>
      <c r="E35" s="80">
        <f t="shared" si="0"/>
        <v>0</v>
      </c>
      <c r="G35" s="117"/>
    </row>
    <row r="36" spans="1:7" ht="14.25" thickTop="1" thickBot="1">
      <c r="A36" s="78" t="s">
        <v>290</v>
      </c>
      <c r="B36" s="101" t="s">
        <v>281</v>
      </c>
      <c r="C36" s="81"/>
      <c r="D36" s="81"/>
      <c r="E36" s="80">
        <f t="shared" si="0"/>
        <v>0</v>
      </c>
      <c r="G36" s="117"/>
    </row>
    <row r="37" spans="1:7" ht="14.25" thickTop="1" thickBot="1">
      <c r="A37" s="78">
        <v>22</v>
      </c>
      <c r="B37" s="104" t="s">
        <v>4</v>
      </c>
      <c r="C37" s="79">
        <f>C38+C39+C40</f>
        <v>8185</v>
      </c>
      <c r="D37" s="79">
        <f>D38+D39+D40</f>
        <v>13907.719429999999</v>
      </c>
      <c r="E37" s="79">
        <f t="shared" si="0"/>
        <v>169.91715858277337</v>
      </c>
      <c r="G37" s="117"/>
    </row>
    <row r="38" spans="1:7" ht="14.25" thickTop="1" thickBot="1">
      <c r="A38" s="78" t="s">
        <v>291</v>
      </c>
      <c r="B38" s="101" t="s">
        <v>252</v>
      </c>
      <c r="C38" s="81">
        <v>8185</v>
      </c>
      <c r="D38" s="81">
        <v>13907.719429999999</v>
      </c>
      <c r="E38" s="80">
        <f t="shared" si="0"/>
        <v>169.91715858277337</v>
      </c>
      <c r="G38" s="117"/>
    </row>
    <row r="39" spans="1:7" ht="14.25" thickTop="1" thickBot="1">
      <c r="A39" s="78" t="s">
        <v>292</v>
      </c>
      <c r="B39" s="101" t="s">
        <v>253</v>
      </c>
      <c r="C39" s="81"/>
      <c r="D39" s="81"/>
      <c r="E39" s="80">
        <f t="shared" si="0"/>
        <v>0</v>
      </c>
      <c r="G39" s="117"/>
    </row>
    <row r="40" spans="1:7" ht="14.25" thickTop="1" thickBot="1">
      <c r="A40" s="78" t="s">
        <v>293</v>
      </c>
      <c r="B40" s="101" t="s">
        <v>282</v>
      </c>
      <c r="C40" s="81"/>
      <c r="D40" s="81"/>
      <c r="E40" s="80">
        <f t="shared" si="0"/>
        <v>0</v>
      </c>
      <c r="G40" s="117"/>
    </row>
    <row r="41" spans="1:7" ht="14.25" thickTop="1" thickBot="1">
      <c r="A41" s="78">
        <v>23</v>
      </c>
      <c r="B41" s="103" t="s">
        <v>284</v>
      </c>
      <c r="C41" s="79">
        <f>C32+C33-C37</f>
        <v>50874</v>
      </c>
      <c r="D41" s="79">
        <f>D32+D33-D37</f>
        <v>8377.01535100004</v>
      </c>
      <c r="E41" s="79">
        <f t="shared" si="0"/>
        <v>16.466201499783857</v>
      </c>
      <c r="G41" s="117"/>
    </row>
    <row r="42" spans="1:7" ht="14.25" thickTop="1" thickBot="1">
      <c r="A42" s="78">
        <v>24</v>
      </c>
      <c r="B42" s="101" t="s">
        <v>283</v>
      </c>
      <c r="C42" s="81"/>
      <c r="D42" s="81"/>
      <c r="E42" s="80">
        <f t="shared" si="0"/>
        <v>0</v>
      </c>
      <c r="G42" s="117"/>
    </row>
    <row r="43" spans="1:7" ht="14.25" thickTop="1" thickBot="1">
      <c r="A43" s="78">
        <v>25</v>
      </c>
      <c r="B43" s="103" t="s">
        <v>15</v>
      </c>
      <c r="C43" s="79">
        <f>C41+C42</f>
        <v>50874</v>
      </c>
      <c r="D43" s="79">
        <f>D41+D42</f>
        <v>8377.01535100004</v>
      </c>
      <c r="E43" s="79">
        <f t="shared" si="0"/>
        <v>16.466201499783857</v>
      </c>
    </row>
    <row r="44" spans="1:7" ht="14.25" thickTop="1" thickBot="1">
      <c r="A44" s="78">
        <v>26</v>
      </c>
      <c r="B44" s="102" t="s">
        <v>5</v>
      </c>
      <c r="C44" s="81">
        <v>5087</v>
      </c>
      <c r="D44" s="81">
        <v>837.702</v>
      </c>
      <c r="E44" s="80">
        <f t="shared" si="0"/>
        <v>16.467505405936702</v>
      </c>
    </row>
    <row r="45" spans="1:7" ht="14.25" thickTop="1" thickBot="1">
      <c r="A45" s="78">
        <v>27</v>
      </c>
      <c r="B45" s="103" t="s">
        <v>18</v>
      </c>
      <c r="C45" s="79">
        <f>C43-C44</f>
        <v>45787</v>
      </c>
      <c r="D45" s="79">
        <f>D43-D44</f>
        <v>7539.3133510000398</v>
      </c>
      <c r="E45" s="79">
        <f t="shared" si="0"/>
        <v>16.466056633979164</v>
      </c>
    </row>
    <row r="46" spans="1:7" ht="14.25" thickTop="1" thickBot="1">
      <c r="A46" s="78">
        <v>28</v>
      </c>
      <c r="B46" s="104" t="s">
        <v>6</v>
      </c>
      <c r="C46" s="81"/>
      <c r="D46" s="81"/>
      <c r="E46" s="80">
        <f t="shared" si="0"/>
        <v>0</v>
      </c>
    </row>
    <row r="47" spans="1:7" ht="27" thickTop="1" thickBot="1">
      <c r="A47" s="78">
        <v>29</v>
      </c>
      <c r="B47" s="103" t="s">
        <v>285</v>
      </c>
      <c r="C47" s="79">
        <f>C45-C46</f>
        <v>45787</v>
      </c>
      <c r="D47" s="79">
        <f>D45-D46</f>
        <v>7539.3133510000398</v>
      </c>
      <c r="E47" s="79">
        <f t="shared" si="0"/>
        <v>16.466056633979164</v>
      </c>
    </row>
    <row r="48" spans="1:7" ht="14.25" thickTop="1" thickBot="1">
      <c r="A48" s="78">
        <v>30</v>
      </c>
      <c r="B48" s="101" t="s">
        <v>286</v>
      </c>
      <c r="C48" s="81"/>
      <c r="D48" s="81"/>
      <c r="E48" s="80">
        <f t="shared" si="0"/>
        <v>0</v>
      </c>
    </row>
    <row r="49" spans="1:5" ht="14.25" thickTop="1" thickBot="1">
      <c r="A49" s="78">
        <v>31</v>
      </c>
      <c r="B49" s="103" t="s">
        <v>287</v>
      </c>
      <c r="C49" s="79">
        <f>C45+C48</f>
        <v>45787</v>
      </c>
      <c r="D49" s="79">
        <f>D45+D48</f>
        <v>7539.3133510000398</v>
      </c>
      <c r="E49" s="79">
        <f t="shared" si="0"/>
        <v>16.466056633979164</v>
      </c>
    </row>
    <row r="50" spans="1:5" ht="13.5" thickTop="1">
      <c r="A50" s="118"/>
      <c r="B50" s="123"/>
      <c r="C50" s="123"/>
      <c r="D50" s="118"/>
      <c r="E50" s="118"/>
    </row>
    <row r="51" spans="1:5">
      <c r="A51" s="118"/>
      <c r="B51" s="123"/>
      <c r="C51" s="123"/>
      <c r="D51" s="118"/>
      <c r="E51" s="118"/>
    </row>
    <row r="52" spans="1:5">
      <c r="A52" s="118"/>
      <c r="B52" s="118"/>
      <c r="C52" s="118"/>
      <c r="D52" s="118"/>
      <c r="E52" s="118"/>
    </row>
    <row r="53" spans="1:5">
      <c r="A53" s="118"/>
      <c r="B53" s="118"/>
      <c r="C53" s="118"/>
      <c r="D53" s="118"/>
      <c r="E53" s="118"/>
    </row>
    <row r="54" spans="1:5">
      <c r="A54" s="118"/>
      <c r="B54" s="118"/>
      <c r="C54" s="118"/>
      <c r="D54" s="118"/>
      <c r="E54" s="118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115" workbookViewId="0">
      <selection activeCell="C48" sqref="C48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70" t="s">
        <v>312</v>
      </c>
      <c r="B1" s="241" t="str">
        <f>'ФИ-Почетна'!$C$18</f>
        <v>ПИ Витаминка АД</v>
      </c>
      <c r="C1" s="241"/>
      <c r="D1" s="241"/>
    </row>
    <row r="2" spans="1:11" s="7" customFormat="1">
      <c r="A2" s="70" t="s">
        <v>320</v>
      </c>
      <c r="B2" s="71" t="str">
        <f>'ФИ-Почетна'!$C$22</f>
        <v>01.01 - 30.06</v>
      </c>
      <c r="C2" s="72"/>
      <c r="D2" s="73"/>
      <c r="E2" s="8"/>
      <c r="F2" s="8"/>
      <c r="G2" s="8"/>
    </row>
    <row r="3" spans="1:11" s="7" customFormat="1" ht="12.75" customHeight="1">
      <c r="A3" s="74" t="s">
        <v>317</v>
      </c>
      <c r="B3" s="75">
        <f>'ФИ-Почетна'!$C$23</f>
        <v>2019</v>
      </c>
      <c r="C3" s="72"/>
      <c r="D3" s="76"/>
      <c r="E3" s="9"/>
      <c r="F3" s="9"/>
    </row>
    <row r="4" spans="1:11" s="7" customFormat="1" ht="14.25" customHeight="1">
      <c r="A4" s="74" t="s">
        <v>321</v>
      </c>
      <c r="B4" s="77" t="str">
        <f>'ФИ-Почетна'!$C$20</f>
        <v>не</v>
      </c>
      <c r="C4" s="76"/>
      <c r="D4" s="76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B10+B12+B13+B14+B15+B16+B17+B18+B19+B20+B21+B22</f>
        <v>78059</v>
      </c>
      <c r="C9" s="38">
        <f>C10+C12+C13+C14+C15+C16+C17+C18+C19+C20+C21+C22</f>
        <v>53385.25369440006</v>
      </c>
      <c r="D9" s="38">
        <f>IF(B9&lt;=0,0,C9/B9*100)</f>
        <v>68.390901362302941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45787</v>
      </c>
      <c r="C10" s="34">
        <v>7539.3133510000398</v>
      </c>
      <c r="D10" s="128">
        <f>IF(B10&lt;=0,0,C10/B10*100)</f>
        <v>16.466056633979164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9" t="s">
        <v>61</v>
      </c>
      <c r="B11" s="28"/>
      <c r="C11" s="28"/>
      <c r="D11" s="128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42041</v>
      </c>
      <c r="C12" s="34">
        <v>50125.16</v>
      </c>
      <c r="D12" s="128">
        <f t="shared" ref="D12:D28" si="0">IF(B12&lt;=0,0,C12/B12*100)</f>
        <v>119.22922861016627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8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-78724</v>
      </c>
      <c r="C14" s="34">
        <v>-20245.004929999937</v>
      </c>
      <c r="D14" s="128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-29925</v>
      </c>
      <c r="C15" s="34">
        <v>-54147.501668800018</v>
      </c>
      <c r="D15" s="128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/>
      <c r="C16" s="34"/>
      <c r="D16" s="128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-87135</v>
      </c>
      <c r="C17" s="34">
        <v>97033.358999999997</v>
      </c>
      <c r="D17" s="128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4376</v>
      </c>
      <c r="C18" s="34">
        <v>1722.8027999999999</v>
      </c>
      <c r="D18" s="128">
        <f t="shared" si="0"/>
        <v>39.369351005484461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-22652</v>
      </c>
      <c r="C19" s="34">
        <v>34876.739969999966</v>
      </c>
      <c r="D19" s="128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/>
      <c r="C20" s="34"/>
      <c r="D20" s="128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>
        <v>219087</v>
      </c>
      <c r="C21" s="34">
        <v>-63519.614827800004</v>
      </c>
      <c r="D21" s="128">
        <f t="shared" si="0"/>
        <v>-28.99287261581016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-14796</v>
      </c>
      <c r="C22" s="34">
        <v>0</v>
      </c>
      <c r="D22" s="128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8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/>
      <c r="D24" s="128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/>
      <c r="C25" s="34"/>
      <c r="D25" s="128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8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8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/>
      <c r="C28" s="34"/>
      <c r="D28" s="128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-532571</v>
      </c>
      <c r="C29" s="38">
        <f>SUM(C30:C38)</f>
        <v>-181588.57792000013</v>
      </c>
      <c r="D29" s="130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-531232</v>
      </c>
      <c r="C30" s="34">
        <v>-151519.75242000012</v>
      </c>
      <c r="D30" s="128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/>
      <c r="C31" s="34"/>
      <c r="D31" s="128">
        <f t="shared" ref="D31:D38" si="1">IF(B31&lt;=0,0,C31/B31*100)</f>
        <v>0</v>
      </c>
      <c r="E31" s="7"/>
      <c r="F31" s="7"/>
    </row>
    <row r="32" spans="1:11" ht="27" thickTop="1" thickBot="1">
      <c r="A32" s="29" t="s">
        <v>98</v>
      </c>
      <c r="B32" s="34"/>
      <c r="C32" s="34"/>
      <c r="D32" s="128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>
        <v>-30068.825500000006</v>
      </c>
      <c r="D33" s="128">
        <f t="shared" si="1"/>
        <v>0</v>
      </c>
      <c r="E33" s="7"/>
      <c r="F33" s="7"/>
    </row>
    <row r="34" spans="1:6" ht="27" thickTop="1" thickBot="1">
      <c r="A34" s="29" t="s">
        <v>99</v>
      </c>
      <c r="B34" s="34">
        <v>-1339</v>
      </c>
      <c r="C34" s="34"/>
      <c r="D34" s="128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/>
      <c r="D35" s="128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8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8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8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679627</v>
      </c>
      <c r="C39" s="38">
        <f>SUM(C40:C46)</f>
        <v>-133367.48071100013</v>
      </c>
      <c r="D39" s="130">
        <f>IF(B39&lt;=0,0,C39/B39*100)</f>
        <v>-19.623628948084775</v>
      </c>
      <c r="E39" s="7"/>
      <c r="F39" s="7"/>
    </row>
    <row r="40" spans="1:6" ht="27" thickTop="1" thickBot="1">
      <c r="A40" s="29" t="s">
        <v>107</v>
      </c>
      <c r="B40" s="34">
        <v>-17420</v>
      </c>
      <c r="C40" s="34">
        <v>-3120.9302510000625</v>
      </c>
      <c r="D40" s="128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>
        <v>697047</v>
      </c>
      <c r="C41" s="34">
        <v>-130246.55046000006</v>
      </c>
      <c r="D41" s="128">
        <f t="shared" ref="D41:D49" si="2">IF(B41&lt;=0,0,C41/B41*100)</f>
        <v>-18.685476081239869</v>
      </c>
      <c r="E41" s="7"/>
      <c r="F41" s="7"/>
    </row>
    <row r="42" spans="1:6" ht="27" thickTop="1" thickBot="1">
      <c r="A42" s="29" t="s">
        <v>109</v>
      </c>
      <c r="B42" s="34"/>
      <c r="C42" s="34"/>
      <c r="D42" s="128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8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8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8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/>
      <c r="C46" s="34"/>
      <c r="D46" s="128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225115</v>
      </c>
      <c r="C47" s="38">
        <f>C9+C29+C39</f>
        <v>-261570.80493660021</v>
      </c>
      <c r="D47" s="38">
        <f t="shared" si="2"/>
        <v>-116.19430288368177</v>
      </c>
      <c r="E47" s="7"/>
      <c r="F47" s="7"/>
    </row>
    <row r="48" spans="1:6" ht="14.25" thickTop="1" thickBot="1">
      <c r="A48" s="5" t="s">
        <v>60</v>
      </c>
      <c r="B48" s="34">
        <v>57512</v>
      </c>
      <c r="C48" s="34">
        <v>282469</v>
      </c>
      <c r="D48" s="128">
        <f t="shared" si="2"/>
        <v>491.14793434413684</v>
      </c>
      <c r="E48" s="7"/>
      <c r="F48" s="7"/>
    </row>
    <row r="49" spans="1:6" ht="14.25" thickTop="1" thickBot="1">
      <c r="A49" s="37" t="s">
        <v>226</v>
      </c>
      <c r="B49" s="38">
        <f>B47+B48</f>
        <v>282627</v>
      </c>
      <c r="C49" s="38">
        <f>C47+C48</f>
        <v>20898.195063399791</v>
      </c>
      <c r="D49" s="38">
        <f t="shared" si="2"/>
        <v>7.3942670245234137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E36" sqref="E3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70" t="s">
        <v>312</v>
      </c>
      <c r="B1" s="241" t="str">
        <f>'ФИ-Почетна'!$C$18</f>
        <v>ПИ Витаминка АД</v>
      </c>
      <c r="C1" s="249"/>
      <c r="D1" s="249"/>
      <c r="E1" s="39"/>
      <c r="F1" s="244"/>
      <c r="G1" s="244"/>
    </row>
    <row r="2" spans="1:7" ht="12.75" customHeight="1">
      <c r="A2" s="70" t="s">
        <v>320</v>
      </c>
      <c r="B2" s="71" t="str">
        <f>'ФИ-Почетна'!$C$22</f>
        <v>01.01 - 30.06</v>
      </c>
      <c r="C2" s="72"/>
      <c r="D2" s="73"/>
      <c r="E2" s="35"/>
      <c r="F2" s="245"/>
      <c r="G2" s="245"/>
    </row>
    <row r="3" spans="1:7" ht="12.75" customHeight="1">
      <c r="A3" s="74" t="s">
        <v>317</v>
      </c>
      <c r="B3" s="75">
        <f>'ФИ-Почетна'!$C$23</f>
        <v>2019</v>
      </c>
      <c r="C3" s="72"/>
      <c r="D3" s="76"/>
      <c r="E3" s="35"/>
      <c r="F3" s="40"/>
      <c r="G3" s="40"/>
    </row>
    <row r="4" spans="1:7" ht="12.75" customHeight="1">
      <c r="A4" s="74" t="s">
        <v>321</v>
      </c>
      <c r="B4" s="77" t="str">
        <f>'ФИ-Почетна'!$C$20</f>
        <v>не</v>
      </c>
      <c r="C4" s="76"/>
      <c r="D4" s="76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248771</v>
      </c>
      <c r="C9" s="30">
        <v>-8649</v>
      </c>
      <c r="D9" s="30">
        <v>236761</v>
      </c>
      <c r="E9" s="30">
        <v>443752</v>
      </c>
      <c r="F9" s="30"/>
      <c r="G9" s="23">
        <f t="shared" ref="G9:G27" si="0">SUM(B9:F9)</f>
        <v>920635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51717</v>
      </c>
      <c r="F14" s="31"/>
      <c r="G14" s="23">
        <f t="shared" si="0"/>
        <v>51717</v>
      </c>
    </row>
    <row r="15" spans="1:7">
      <c r="A15" s="19" t="s">
        <v>119</v>
      </c>
      <c r="B15" s="31"/>
      <c r="C15" s="31"/>
      <c r="D15" s="31">
        <v>16431</v>
      </c>
      <c r="E15" s="31">
        <v>-16431</v>
      </c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>
        <v>-13145</v>
      </c>
      <c r="F16" s="31"/>
      <c r="G16" s="23">
        <f t="shared" si="0"/>
        <v>-13145</v>
      </c>
    </row>
    <row r="17" spans="1:7" ht="25.5">
      <c r="A17" s="19" t="s">
        <v>131</v>
      </c>
      <c r="B17" s="31"/>
      <c r="C17" s="31"/>
      <c r="D17" s="31"/>
      <c r="E17" s="31">
        <v>-3286</v>
      </c>
      <c r="F17" s="31"/>
      <c r="G17" s="23">
        <f t="shared" si="0"/>
        <v>-3286</v>
      </c>
    </row>
    <row r="18" spans="1:7">
      <c r="A18" s="19" t="s">
        <v>241</v>
      </c>
      <c r="B18" s="31"/>
      <c r="C18" s="31"/>
      <c r="D18" s="31">
        <v>10501</v>
      </c>
      <c r="E18" s="31"/>
      <c r="F18" s="31"/>
      <c r="G18" s="23">
        <f t="shared" si="0"/>
        <v>10501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248771</v>
      </c>
      <c r="C28" s="26">
        <f t="shared" si="1"/>
        <v>-8649</v>
      </c>
      <c r="D28" s="26">
        <f t="shared" si="1"/>
        <v>263693</v>
      </c>
      <c r="E28" s="26">
        <f t="shared" si="1"/>
        <v>462607</v>
      </c>
      <c r="F28" s="26">
        <f t="shared" si="1"/>
        <v>0</v>
      </c>
      <c r="G28" s="26">
        <f t="shared" si="1"/>
        <v>966422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7539</v>
      </c>
      <c r="F33" s="31"/>
      <c r="G33" s="25">
        <f t="shared" si="2"/>
        <v>7539</v>
      </c>
    </row>
    <row r="34" spans="1:7">
      <c r="A34" s="19" t="s">
        <v>119</v>
      </c>
      <c r="B34" s="31"/>
      <c r="C34" s="31"/>
      <c r="D34" s="31">
        <v>31177</v>
      </c>
      <c r="E34" s="31">
        <v>-31178</v>
      </c>
      <c r="F34" s="31"/>
      <c r="G34" s="25">
        <f t="shared" si="2"/>
        <v>-1</v>
      </c>
    </row>
    <row r="35" spans="1:7" ht="25.5">
      <c r="A35" s="19" t="s">
        <v>229</v>
      </c>
      <c r="B35" s="31"/>
      <c r="C35" s="31"/>
      <c r="D35" s="31"/>
      <c r="E35" s="31">
        <v>-16420</v>
      </c>
      <c r="F35" s="31"/>
      <c r="G35" s="25">
        <f t="shared" si="2"/>
        <v>-16420</v>
      </c>
    </row>
    <row r="36" spans="1:7" ht="25.5">
      <c r="A36" s="19" t="s">
        <v>131</v>
      </c>
      <c r="B36" s="31"/>
      <c r="C36" s="31"/>
      <c r="D36" s="31"/>
      <c r="E36" s="31">
        <v>-4120</v>
      </c>
      <c r="F36" s="31"/>
      <c r="G36" s="25">
        <f t="shared" si="2"/>
        <v>-4120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248771</v>
      </c>
      <c r="C47" s="24">
        <f t="shared" si="3"/>
        <v>-8649</v>
      </c>
      <c r="D47" s="24">
        <f t="shared" si="3"/>
        <v>294870</v>
      </c>
      <c r="E47" s="24">
        <f t="shared" si="3"/>
        <v>418428</v>
      </c>
      <c r="F47" s="24">
        <f t="shared" si="3"/>
        <v>0</v>
      </c>
      <c r="G47" s="24">
        <f t="shared" si="3"/>
        <v>953420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6" customWidth="1"/>
    <col min="2" max="3" width="19.28515625" style="106" customWidth="1"/>
    <col min="4" max="4" width="10.28515625" style="106" customWidth="1"/>
    <col min="5" max="16384" width="9.140625" style="106"/>
  </cols>
  <sheetData>
    <row r="1" spans="1:4">
      <c r="A1" s="105" t="s">
        <v>28</v>
      </c>
      <c r="B1" s="232" t="str">
        <f>'ФИ-Почетна'!$C$18</f>
        <v>ПИ Витаминка АД</v>
      </c>
      <c r="C1" s="250"/>
      <c r="D1" s="250"/>
    </row>
    <row r="2" spans="1:4">
      <c r="A2" s="105" t="s">
        <v>30</v>
      </c>
      <c r="B2" s="131" t="str">
        <f>'ФИ-Почетна'!$C$22</f>
        <v>01.01 - 30.06</v>
      </c>
      <c r="C2" s="110" t="s">
        <v>327</v>
      </c>
      <c r="D2" s="109">
        <f>'ФИ-Почетна'!$C$23</f>
        <v>2019</v>
      </c>
    </row>
    <row r="3" spans="1:4">
      <c r="A3" s="110" t="s">
        <v>239</v>
      </c>
      <c r="B3" s="131" t="str">
        <f>'ФИ-Почетна'!$C$20</f>
        <v>не</v>
      </c>
      <c r="C3" s="108"/>
      <c r="D3" s="109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12"/>
      <c r="B5" s="112"/>
      <c r="C5" s="251" t="s">
        <v>35</v>
      </c>
      <c r="D5" s="251"/>
    </row>
    <row r="6" spans="1:4" s="116" customFormat="1" ht="33" customHeight="1" thickTop="1" thickBot="1">
      <c r="A6" s="114" t="s">
        <v>34</v>
      </c>
      <c r="B6" s="132" t="s">
        <v>25</v>
      </c>
      <c r="C6" s="132" t="s">
        <v>26</v>
      </c>
      <c r="D6" s="132" t="s">
        <v>29</v>
      </c>
    </row>
    <row r="7" spans="1:4" ht="14.25" thickTop="1" thickBot="1">
      <c r="A7" s="133" t="s">
        <v>187</v>
      </c>
      <c r="B7" s="134"/>
      <c r="C7" s="134"/>
      <c r="D7" s="134"/>
    </row>
    <row r="8" spans="1:4" ht="14.25" thickTop="1" thickBot="1">
      <c r="A8" s="135" t="s">
        <v>188</v>
      </c>
      <c r="B8" s="136">
        <f>'Биланс на состојба'!B11</f>
        <v>1396931</v>
      </c>
      <c r="C8" s="136">
        <f>'Биланс на состојба'!C11</f>
        <v>1528394.7799200001</v>
      </c>
      <c r="D8" s="136">
        <f>'Биланс на состојба'!D11</f>
        <v>109.41090003156921</v>
      </c>
    </row>
    <row r="9" spans="1:4" ht="14.25" thickTop="1" thickBot="1">
      <c r="A9" s="137" t="s">
        <v>189</v>
      </c>
      <c r="B9" s="138">
        <f>'Биланс на состојба'!B12</f>
        <v>234</v>
      </c>
      <c r="C9" s="138">
        <f>'Биланс на состојба'!C12</f>
        <v>3624.6089999999999</v>
      </c>
      <c r="D9" s="136">
        <f>'Биланс на состојба'!D12</f>
        <v>1548.978205128205</v>
      </c>
    </row>
    <row r="10" spans="1:4" ht="14.25" thickTop="1" thickBot="1">
      <c r="A10" s="135" t="s">
        <v>190</v>
      </c>
      <c r="B10" s="136">
        <f>'Биланс на состојба'!B13</f>
        <v>1269189</v>
      </c>
      <c r="C10" s="136">
        <f>'Биланс на состојба'!C13</f>
        <v>1367192.9834200002</v>
      </c>
      <c r="D10" s="136">
        <f>'Биланс на состојба'!D13</f>
        <v>107.721780083187</v>
      </c>
    </row>
    <row r="11" spans="1:4" ht="14.25" thickTop="1" thickBot="1">
      <c r="A11" s="139" t="s">
        <v>328</v>
      </c>
      <c r="B11" s="138">
        <f>'Биланс на состојба'!B14</f>
        <v>591575</v>
      </c>
      <c r="C11" s="138">
        <f>'Биланс на состојба'!C14</f>
        <v>651039.12860000005</v>
      </c>
      <c r="D11" s="140">
        <f>'Биланс на состојба'!D14</f>
        <v>110.05183258251279</v>
      </c>
    </row>
    <row r="12" spans="1:4" ht="14.25" thickTop="1" thickBot="1">
      <c r="A12" s="139" t="s">
        <v>329</v>
      </c>
      <c r="B12" s="138">
        <f>'Биланс на состојба'!B15</f>
        <v>295999</v>
      </c>
      <c r="C12" s="138">
        <f>'Биланс на состојба'!C15</f>
        <v>666485.82312000007</v>
      </c>
      <c r="D12" s="140">
        <f>'Биланс на состојба'!D15</f>
        <v>225.16489012462881</v>
      </c>
    </row>
    <row r="13" spans="1:4" ht="14.25" thickTop="1" thickBot="1">
      <c r="A13" s="139" t="s">
        <v>330</v>
      </c>
      <c r="B13" s="138">
        <f>'Биланс на состојба'!B16</f>
        <v>0</v>
      </c>
      <c r="C13" s="138">
        <f>'Биланс на состојба'!C16</f>
        <v>0</v>
      </c>
      <c r="D13" s="140">
        <f>'Биланс на состојба'!D16</f>
        <v>0</v>
      </c>
    </row>
    <row r="14" spans="1:4" ht="14.25" thickTop="1" thickBot="1">
      <c r="A14" s="139" t="s">
        <v>331</v>
      </c>
      <c r="B14" s="138">
        <f>'Биланс на состојба'!B17</f>
        <v>381615</v>
      </c>
      <c r="C14" s="138">
        <f>'Биланс на состојба'!C17</f>
        <v>49668.0317</v>
      </c>
      <c r="D14" s="140">
        <f>'Биланс на состојба'!D17</f>
        <v>13.015219973009446</v>
      </c>
    </row>
    <row r="15" spans="1:4" s="141" customFormat="1" ht="14.25" thickTop="1" thickBot="1">
      <c r="A15" s="135" t="s">
        <v>332</v>
      </c>
      <c r="B15" s="136">
        <f>'Биланс на состојба'!B18</f>
        <v>744</v>
      </c>
      <c r="C15" s="136">
        <f>'Биланс на состојба'!C18</f>
        <v>744.36199999999997</v>
      </c>
      <c r="D15" s="136">
        <f>'Биланс на состојба'!D18</f>
        <v>100.04865591397849</v>
      </c>
    </row>
    <row r="16" spans="1:4" s="141" customFormat="1" ht="14.25" thickTop="1" thickBot="1">
      <c r="A16" s="135" t="s">
        <v>333</v>
      </c>
      <c r="B16" s="136">
        <f>'Биланс на состојба'!B19</f>
        <v>126764</v>
      </c>
      <c r="C16" s="136">
        <f>'Биланс на состојба'!C19</f>
        <v>156832.82550000001</v>
      </c>
      <c r="D16" s="136">
        <f>'Биланс на состојба'!D19</f>
        <v>123.72031925467799</v>
      </c>
    </row>
    <row r="17" spans="1:4" ht="14.25" thickTop="1" thickBot="1">
      <c r="A17" s="139" t="s">
        <v>191</v>
      </c>
      <c r="B17" s="138">
        <f>'Биланс на состојба'!B20</f>
        <v>110369</v>
      </c>
      <c r="C17" s="138">
        <f>'Биланс на состојба'!C20</f>
        <v>113168.7625</v>
      </c>
      <c r="D17" s="140">
        <f>'Биланс на состојба'!D20</f>
        <v>102.53672906341453</v>
      </c>
    </row>
    <row r="18" spans="1:4" ht="14.25" thickTop="1" thickBot="1">
      <c r="A18" s="139" t="s">
        <v>192</v>
      </c>
      <c r="B18" s="138">
        <f>'Биланс на состојба'!B21</f>
        <v>0</v>
      </c>
      <c r="C18" s="138">
        <f>'Биланс на состојба'!C21</f>
        <v>0</v>
      </c>
      <c r="D18" s="140">
        <f>'Биланс на состојба'!D21</f>
        <v>0</v>
      </c>
    </row>
    <row r="19" spans="1:4" ht="14.25" thickTop="1" thickBot="1">
      <c r="A19" s="142" t="s">
        <v>334</v>
      </c>
      <c r="B19" s="138">
        <f>'Биланс на состојба'!B22</f>
        <v>0</v>
      </c>
      <c r="C19" s="138">
        <f>'Биланс на состојба'!C22</f>
        <v>0</v>
      </c>
      <c r="D19" s="140">
        <f>'Биланс на состојба'!D22</f>
        <v>0</v>
      </c>
    </row>
    <row r="20" spans="1:4" ht="14.25" thickTop="1" thickBot="1">
      <c r="A20" s="142" t="s">
        <v>335</v>
      </c>
      <c r="B20" s="138">
        <f>'Биланс на состојба'!B23</f>
        <v>16395</v>
      </c>
      <c r="C20" s="138">
        <f>'Биланс на состојба'!C23</f>
        <v>43664.063000000002</v>
      </c>
      <c r="D20" s="140">
        <f>'Биланс на состојба'!D23</f>
        <v>266.325483379079</v>
      </c>
    </row>
    <row r="21" spans="1:4" ht="14.25" thickTop="1" thickBot="1">
      <c r="A21" s="142" t="s">
        <v>336</v>
      </c>
      <c r="B21" s="138">
        <f>'Биланс на состојба'!B24</f>
        <v>0</v>
      </c>
      <c r="C21" s="138">
        <f>'Биланс на состојба'!C24</f>
        <v>0</v>
      </c>
      <c r="D21" s="140">
        <f>'Биланс на состојба'!D24</f>
        <v>0</v>
      </c>
    </row>
    <row r="22" spans="1:4" s="141" customFormat="1" ht="14.25" thickTop="1" thickBot="1">
      <c r="A22" s="135" t="s">
        <v>193</v>
      </c>
      <c r="B22" s="136">
        <f>'Биланс на состојба'!B25</f>
        <v>0</v>
      </c>
      <c r="C22" s="136">
        <f>'Биланс на состојба'!C25</f>
        <v>0</v>
      </c>
      <c r="D22" s="136">
        <f>'Биланс на состојба'!D25</f>
        <v>0</v>
      </c>
    </row>
    <row r="23" spans="1:4" s="141" customFormat="1" ht="14.25" thickTop="1" thickBot="1">
      <c r="A23" s="135" t="s">
        <v>194</v>
      </c>
      <c r="B23" s="136">
        <f>'Биланс на состојба'!B26</f>
        <v>0</v>
      </c>
      <c r="C23" s="136">
        <f>'Биланс на состојба'!C26</f>
        <v>0</v>
      </c>
      <c r="D23" s="136">
        <f>'Биланс на состојба'!D26</f>
        <v>0</v>
      </c>
    </row>
    <row r="24" spans="1:4" ht="14.25" thickTop="1" thickBot="1">
      <c r="A24" s="143" t="s">
        <v>195</v>
      </c>
      <c r="B24" s="138">
        <f>'Биланс на состојба'!B27</f>
        <v>1024215</v>
      </c>
      <c r="C24" s="138">
        <f>'Биланс на состојба'!C27</f>
        <v>738280.17795879999</v>
      </c>
      <c r="D24" s="136">
        <f>'Биланс на состојба'!D27</f>
        <v>72.082539111299866</v>
      </c>
    </row>
    <row r="25" spans="1:4" ht="14.25" thickTop="1" thickBot="1">
      <c r="A25" s="137" t="s">
        <v>196</v>
      </c>
      <c r="B25" s="136">
        <f>'Биланс на состојба'!B28</f>
        <v>300116</v>
      </c>
      <c r="C25" s="136">
        <f>'Биланс на состојба'!C28</f>
        <v>320361.00492999994</v>
      </c>
      <c r="D25" s="140">
        <f>'Биланс на состојба'!D28</f>
        <v>106.74572662903674</v>
      </c>
    </row>
    <row r="26" spans="1:4" ht="14.25" thickTop="1" thickBot="1">
      <c r="A26" s="139" t="s">
        <v>197</v>
      </c>
      <c r="B26" s="138">
        <f>'Биланс на состојба'!B29</f>
        <v>316071</v>
      </c>
      <c r="C26" s="138">
        <f>'Биланс на состојба'!C29</f>
        <v>370218.50166880002</v>
      </c>
      <c r="D26" s="140">
        <f>'Биланс на состојба'!D29</f>
        <v>117.13143618642647</v>
      </c>
    </row>
    <row r="27" spans="1:4" ht="14.25" thickTop="1" thickBot="1">
      <c r="A27" s="139" t="s">
        <v>337</v>
      </c>
      <c r="B27" s="138">
        <f>'Биланс на состојба'!B30</f>
        <v>121943</v>
      </c>
      <c r="C27" s="138">
        <f>'Биланс на состојба'!C30</f>
        <v>26249.641</v>
      </c>
      <c r="D27" s="140">
        <f>'Биланс на состојба'!D30</f>
        <v>21.526156482946952</v>
      </c>
    </row>
    <row r="28" spans="1:4" ht="14.25" thickTop="1" thickBot="1">
      <c r="A28" s="139" t="s">
        <v>198</v>
      </c>
      <c r="B28" s="138">
        <f>'Биланс на состојба'!B31</f>
        <v>1340</v>
      </c>
      <c r="C28" s="138">
        <f>'Биланс на состојба'!C31</f>
        <v>0</v>
      </c>
      <c r="D28" s="140">
        <f>'Биланс на состојба'!D31</f>
        <v>0</v>
      </c>
    </row>
    <row r="29" spans="1:4" ht="14.25" thickTop="1" thickBot="1">
      <c r="A29" s="137" t="s">
        <v>199</v>
      </c>
      <c r="B29" s="138">
        <f>'Биланс на состојба'!B32</f>
        <v>282469</v>
      </c>
      <c r="C29" s="138">
        <f>'Биланс на состојба'!C32</f>
        <v>20897.833160000002</v>
      </c>
      <c r="D29" s="140">
        <f>'Биланс на состојба'!D32</f>
        <v>7.3982749115832194</v>
      </c>
    </row>
    <row r="30" spans="1:4" ht="14.25" thickTop="1" thickBot="1">
      <c r="A30" s="137" t="s">
        <v>338</v>
      </c>
      <c r="B30" s="138">
        <f>'Биланс на состојба'!B33</f>
        <v>2276</v>
      </c>
      <c r="C30" s="138">
        <f>'Биланс на состојба'!C33</f>
        <v>553.19719999999995</v>
      </c>
      <c r="D30" s="140">
        <f>'Биланс на состојба'!D33</f>
        <v>24.305676625659046</v>
      </c>
    </row>
    <row r="31" spans="1:4" ht="14.25" thickTop="1" thickBot="1">
      <c r="A31" s="143" t="s">
        <v>200</v>
      </c>
      <c r="B31" s="136">
        <f>'Биланс на состојба'!B34</f>
        <v>2421146</v>
      </c>
      <c r="C31" s="136">
        <f>'Биланс на состојба'!C34</f>
        <v>2266674.9578788001</v>
      </c>
      <c r="D31" s="136">
        <f>'Биланс на состојба'!D34</f>
        <v>93.619920396324716</v>
      </c>
    </row>
    <row r="32" spans="1:4" ht="14.25" thickTop="1" thickBot="1">
      <c r="A32" s="137" t="s">
        <v>201</v>
      </c>
      <c r="B32" s="140">
        <f>'Биланс на состојба'!B35</f>
        <v>0</v>
      </c>
      <c r="C32" s="140">
        <f>'Биланс на состојба'!C35</f>
        <v>0</v>
      </c>
      <c r="D32" s="140">
        <f>'Биланс на состојба'!D35</f>
        <v>0</v>
      </c>
    </row>
    <row r="33" spans="1:4" ht="14.25" thickTop="1" thickBot="1">
      <c r="A33" s="144" t="s">
        <v>202</v>
      </c>
      <c r="B33" s="134"/>
      <c r="C33" s="134"/>
      <c r="D33" s="145"/>
    </row>
    <row r="34" spans="1:4" ht="14.25" thickTop="1" thickBot="1">
      <c r="A34" s="146" t="s">
        <v>203</v>
      </c>
      <c r="B34" s="136">
        <f>'Биланс на состојба'!B37</f>
        <v>949002</v>
      </c>
      <c r="C34" s="136">
        <f>'Биланс на состојба'!C37</f>
        <v>953420.38309999998</v>
      </c>
      <c r="D34" s="136">
        <f>'Биланс на состојба'!D37</f>
        <v>100.46558206410523</v>
      </c>
    </row>
    <row r="35" spans="1:4" ht="14.25" thickTop="1" thickBot="1">
      <c r="A35" s="147" t="s">
        <v>339</v>
      </c>
      <c r="B35" s="138">
        <f>'Биланс на состојба'!B38</f>
        <v>244625</v>
      </c>
      <c r="C35" s="138">
        <f>'Биланс на состојба'!C38</f>
        <v>256113.59090000001</v>
      </c>
      <c r="D35" s="140">
        <f>'Биланс на состојба'!D38</f>
        <v>104.69640915687278</v>
      </c>
    </row>
    <row r="36" spans="1:4" ht="14.25" thickTop="1" thickBot="1">
      <c r="A36" s="148" t="s">
        <v>204</v>
      </c>
      <c r="B36" s="138">
        <f>'Биланс на состојба'!B39</f>
        <v>247702</v>
      </c>
      <c r="C36" s="138">
        <f>'Биланс на состојба'!C39</f>
        <v>278878.64169999998</v>
      </c>
      <c r="D36" s="140">
        <f>'Биланс на состојба'!D39</f>
        <v>112.58635041299625</v>
      </c>
    </row>
    <row r="37" spans="1:4" ht="14.25" thickTop="1" thickBot="1">
      <c r="A37" s="137" t="s">
        <v>205</v>
      </c>
      <c r="B37" s="138">
        <f>'Биланс на состојба'!B40</f>
        <v>456675</v>
      </c>
      <c r="C37" s="138">
        <f>'Биланс на состојба'!C40</f>
        <v>418428.15049999999</v>
      </c>
      <c r="D37" s="140">
        <f>'Биланс на состојба'!D40</f>
        <v>91.624930311490658</v>
      </c>
    </row>
    <row r="38" spans="1:4" ht="14.25" thickTop="1" thickBot="1">
      <c r="A38" s="137" t="s">
        <v>206</v>
      </c>
      <c r="B38" s="138">
        <f>'Биланс на состојба'!B41</f>
        <v>0</v>
      </c>
      <c r="C38" s="138">
        <f>'Биланс на состојба'!C41</f>
        <v>0</v>
      </c>
      <c r="D38" s="140">
        <f>'Биланс на состојба'!D41</f>
        <v>0</v>
      </c>
    </row>
    <row r="39" spans="1:4" ht="14.25" thickTop="1" thickBot="1">
      <c r="A39" s="149" t="s">
        <v>207</v>
      </c>
      <c r="B39" s="136">
        <f>'Биланс на состојба'!B42</f>
        <v>1472144</v>
      </c>
      <c r="C39" s="136">
        <f>'Биланс на состојба'!C42</f>
        <v>1313254.5746821999</v>
      </c>
      <c r="D39" s="136">
        <f>'Биланс на состојба'!D42</f>
        <v>89.206937275307297</v>
      </c>
    </row>
    <row r="40" spans="1:4" ht="14.25" thickTop="1" thickBot="1">
      <c r="A40" s="143" t="s">
        <v>208</v>
      </c>
      <c r="B40" s="136">
        <f>'Биланс на состојба'!B43</f>
        <v>524265</v>
      </c>
      <c r="C40" s="136">
        <f>'Биланс на состојба'!C43</f>
        <v>495622.12514219998</v>
      </c>
      <c r="D40" s="136">
        <f>'Биланс на состојба'!D43</f>
        <v>94.536565504506314</v>
      </c>
    </row>
    <row r="41" spans="1:4" ht="14.25" thickTop="1" thickBot="1">
      <c r="A41" s="137" t="s">
        <v>209</v>
      </c>
      <c r="B41" s="138">
        <f>'Биланс на состојба'!B44</f>
        <v>204802</v>
      </c>
      <c r="C41" s="138">
        <f>'Биланс на состојба'!C44</f>
        <v>239678.73996999997</v>
      </c>
      <c r="D41" s="140">
        <f>'Биланс на состојба'!D44</f>
        <v>117.02949188484486</v>
      </c>
    </row>
    <row r="42" spans="1:4" ht="14.25" thickTop="1" thickBot="1">
      <c r="A42" s="139" t="s">
        <v>210</v>
      </c>
      <c r="B42" s="138">
        <f>'Биланс на состојба'!B45</f>
        <v>276197</v>
      </c>
      <c r="C42" s="138">
        <f>'Биланс на состојба'!C45</f>
        <v>206739.899</v>
      </c>
      <c r="D42" s="140">
        <f>'Биланс на состојба'!D45</f>
        <v>74.852333298334159</v>
      </c>
    </row>
    <row r="43" spans="1:4" ht="14.25" thickTop="1" thickBot="1">
      <c r="A43" s="139" t="s">
        <v>211</v>
      </c>
      <c r="B43" s="138">
        <f>'Биланс на состојба'!B46</f>
        <v>0</v>
      </c>
      <c r="C43" s="138">
        <f>'Биланс на состојба'!C46</f>
        <v>0</v>
      </c>
      <c r="D43" s="140">
        <f>'Биланс на состојба'!D46</f>
        <v>0</v>
      </c>
    </row>
    <row r="44" spans="1:4" ht="14.25" thickTop="1" thickBot="1">
      <c r="A44" s="139" t="s">
        <v>212</v>
      </c>
      <c r="B44" s="138">
        <f>'Биланс на состојба'!B47</f>
        <v>4305</v>
      </c>
      <c r="C44" s="138">
        <f>'Биланс на состојба'!C47</f>
        <v>2202.032872199999</v>
      </c>
      <c r="D44" s="140">
        <f>'Биланс на состојба'!D47</f>
        <v>51.150589365853641</v>
      </c>
    </row>
    <row r="45" spans="1:4" ht="14.25" thickTop="1" thickBot="1">
      <c r="A45" s="139" t="s">
        <v>340</v>
      </c>
      <c r="B45" s="140">
        <f>'Биланс на состојба'!B48</f>
        <v>38961</v>
      </c>
      <c r="C45" s="140">
        <f>'Биланс на состојба'!C48</f>
        <v>47001.453299999994</v>
      </c>
      <c r="D45" s="140">
        <f>'Биланс на состојба'!D48</f>
        <v>120.6371841071841</v>
      </c>
    </row>
    <row r="46" spans="1:4" ht="14.25" thickTop="1" thickBot="1">
      <c r="A46" s="139" t="s">
        <v>341</v>
      </c>
      <c r="B46" s="138">
        <f>'Биланс на состојба'!B49</f>
        <v>0</v>
      </c>
      <c r="C46" s="138">
        <f>'Биланс на состојба'!C49</f>
        <v>0</v>
      </c>
      <c r="D46" s="140">
        <f>'Биланс на состојба'!D49</f>
        <v>0</v>
      </c>
    </row>
    <row r="47" spans="1:4" ht="14.25" thickTop="1" thickBot="1">
      <c r="A47" s="139" t="s">
        <v>342</v>
      </c>
      <c r="B47" s="138">
        <f>'Биланс на состојба'!B50</f>
        <v>0</v>
      </c>
      <c r="C47" s="138">
        <f>'Биланс на состојба'!C50</f>
        <v>0</v>
      </c>
      <c r="D47" s="140">
        <f>'Биланс на состојба'!D50</f>
        <v>0</v>
      </c>
    </row>
    <row r="48" spans="1:4" s="141" customFormat="1" ht="14.25" thickTop="1" thickBot="1">
      <c r="A48" s="135" t="s">
        <v>213</v>
      </c>
      <c r="B48" s="136">
        <f>'Биланс на состојба'!B51</f>
        <v>947879</v>
      </c>
      <c r="C48" s="136">
        <f>'Биланс на состојба'!C51</f>
        <v>817632.44953999994</v>
      </c>
      <c r="D48" s="136">
        <f>'Биланс на состојба'!D51</f>
        <v>86.259158557157605</v>
      </c>
    </row>
    <row r="49" spans="1:4" ht="14.25" thickTop="1" thickBot="1">
      <c r="A49" s="139" t="s">
        <v>214</v>
      </c>
      <c r="B49" s="138">
        <f>'Биланс на состојба'!B52</f>
        <v>947879</v>
      </c>
      <c r="C49" s="138">
        <f>'Биланс на состојба'!C52</f>
        <v>817632.44953999994</v>
      </c>
      <c r="D49" s="140">
        <f>'Биланс на состојба'!D52</f>
        <v>86.259158557157605</v>
      </c>
    </row>
    <row r="50" spans="1:4" ht="14.25" thickTop="1" thickBot="1">
      <c r="A50" s="139" t="s">
        <v>240</v>
      </c>
      <c r="B50" s="138">
        <f>'Биланс на состојба'!B53</f>
        <v>0</v>
      </c>
      <c r="C50" s="138">
        <f>'Биланс на состојба'!C53</f>
        <v>0</v>
      </c>
      <c r="D50" s="140">
        <f>'Биланс на состојба'!D53</f>
        <v>0</v>
      </c>
    </row>
    <row r="51" spans="1:4" ht="14.25" thickTop="1" thickBot="1">
      <c r="A51" s="139" t="s">
        <v>216</v>
      </c>
      <c r="B51" s="138">
        <f>'Биланс на состојба'!B54</f>
        <v>0</v>
      </c>
      <c r="C51" s="138">
        <f>'Биланс на состојба'!C54</f>
        <v>0</v>
      </c>
      <c r="D51" s="140">
        <f>'Биланс на состојба'!D54</f>
        <v>0</v>
      </c>
    </row>
    <row r="52" spans="1:4" ht="14.25" thickTop="1" thickBot="1">
      <c r="A52" s="139" t="s">
        <v>343</v>
      </c>
      <c r="B52" s="138">
        <f>'Биланс на состојба'!B55</f>
        <v>0</v>
      </c>
      <c r="C52" s="138">
        <f>'Биланс на состојба'!C55</f>
        <v>0</v>
      </c>
      <c r="D52" s="140">
        <f>'Биланс на состојба'!D55</f>
        <v>0</v>
      </c>
    </row>
    <row r="53" spans="1:4" s="141" customFormat="1" ht="14.25" thickTop="1" thickBot="1">
      <c r="A53" s="135" t="s">
        <v>217</v>
      </c>
      <c r="B53" s="136">
        <f>'Биланс на состојба'!B56</f>
        <v>2421146</v>
      </c>
      <c r="C53" s="136">
        <f>'Биланс на состојба'!C56</f>
        <v>2266674.9577821996</v>
      </c>
      <c r="D53" s="136">
        <f>'Биланс на состојба'!D56</f>
        <v>93.619920392334848</v>
      </c>
    </row>
    <row r="54" spans="1:4" ht="14.25" thickTop="1" thickBot="1">
      <c r="A54" s="137" t="s">
        <v>218</v>
      </c>
      <c r="B54" s="138">
        <f>'Биланс на состојба'!B57</f>
        <v>0</v>
      </c>
      <c r="C54" s="138">
        <f>'Биланс на состојба'!C57</f>
        <v>0</v>
      </c>
      <c r="D54" s="140">
        <f>'Биланс на состојба'!D57</f>
        <v>0</v>
      </c>
    </row>
    <row r="55" spans="1:4" ht="13.5" thickTop="1">
      <c r="A55" s="112"/>
      <c r="B55" s="112"/>
      <c r="C55" s="112"/>
      <c r="D55" s="112"/>
    </row>
    <row r="56" spans="1:4">
      <c r="A56" s="112"/>
      <c r="B56" s="112"/>
      <c r="C56" s="112"/>
      <c r="D56" s="112"/>
    </row>
    <row r="57" spans="1:4">
      <c r="A57" s="112"/>
      <c r="B57" s="112"/>
      <c r="C57" s="112"/>
      <c r="D57" s="112"/>
    </row>
    <row r="58" spans="1:4">
      <c r="A58" s="112"/>
      <c r="B58" s="112"/>
      <c r="C58" s="112"/>
      <c r="D58" s="112"/>
    </row>
    <row r="59" spans="1:4">
      <c r="A59" s="112"/>
      <c r="B59" s="112"/>
      <c r="C59" s="112"/>
      <c r="D59" s="112"/>
    </row>
    <row r="60" spans="1:4">
      <c r="A60" s="112"/>
      <c r="B60" s="112"/>
      <c r="C60" s="112"/>
      <c r="D60" s="112"/>
    </row>
    <row r="61" spans="1:4">
      <c r="A61" s="112"/>
      <c r="B61" s="112"/>
      <c r="C61" s="112"/>
      <c r="D61" s="112"/>
    </row>
    <row r="62" spans="1:4">
      <c r="A62" s="112"/>
      <c r="B62" s="112"/>
      <c r="C62" s="112"/>
      <c r="D62" s="112"/>
    </row>
    <row r="63" spans="1:4">
      <c r="A63" s="112"/>
      <c r="B63" s="112"/>
      <c r="C63" s="112"/>
      <c r="D63" s="112"/>
    </row>
    <row r="64" spans="1:4">
      <c r="A64" s="112"/>
      <c r="B64" s="112"/>
      <c r="C64" s="112"/>
      <c r="D64" s="112"/>
    </row>
    <row r="65" spans="1:4">
      <c r="A65" s="117"/>
      <c r="B65" s="117"/>
      <c r="C65" s="117"/>
      <c r="D65" s="117"/>
    </row>
    <row r="66" spans="1:4">
      <c r="A66" s="117"/>
      <c r="B66" s="117"/>
      <c r="C66" s="117"/>
      <c r="D66" s="117"/>
    </row>
    <row r="67" spans="1:4">
      <c r="A67" s="117"/>
      <c r="B67" s="117"/>
      <c r="C67" s="117"/>
      <c r="D67" s="117"/>
    </row>
    <row r="68" spans="1:4">
      <c r="A68" s="117"/>
      <c r="B68" s="117"/>
      <c r="C68" s="117"/>
      <c r="D68" s="117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52" customWidth="1"/>
    <col min="2" max="2" width="54.5703125" style="152" customWidth="1"/>
    <col min="3" max="4" width="18.42578125" style="152" customWidth="1"/>
    <col min="5" max="16384" width="9.140625" style="152"/>
  </cols>
  <sheetData>
    <row r="1" spans="1:6">
      <c r="A1" s="150"/>
      <c r="B1" s="150"/>
      <c r="C1" s="151"/>
      <c r="D1" s="151"/>
      <c r="E1" s="151"/>
    </row>
    <row r="2" spans="1:6">
      <c r="A2" s="150"/>
      <c r="B2" s="153" t="s">
        <v>28</v>
      </c>
      <c r="C2" s="255" t="str">
        <f>'ФИ-Почетна'!$C$18</f>
        <v>ПИ Витаминка АД</v>
      </c>
      <c r="D2" s="256"/>
      <c r="E2" s="256"/>
    </row>
    <row r="3" spans="1:6" ht="12.75" customHeight="1">
      <c r="A3" s="150"/>
      <c r="B3" s="153" t="s">
        <v>30</v>
      </c>
      <c r="C3" s="155" t="str">
        <f>'ФИ-Почетна'!$C$22</f>
        <v>01.01 - 30.06</v>
      </c>
      <c r="D3" s="156" t="s">
        <v>327</v>
      </c>
      <c r="E3" s="154">
        <f>'ФИ-Почетна'!$C$23</f>
        <v>2019</v>
      </c>
    </row>
    <row r="4" spans="1:6">
      <c r="A4" s="150"/>
      <c r="B4" s="157" t="s">
        <v>239</v>
      </c>
      <c r="C4" s="158" t="str">
        <f>'ФИ-Почетна'!$C$20</f>
        <v>не</v>
      </c>
      <c r="D4" s="151"/>
      <c r="E4" s="151"/>
    </row>
    <row r="5" spans="1:6">
      <c r="A5" s="150"/>
      <c r="B5" s="150"/>
      <c r="C5" s="151"/>
      <c r="D5" s="151"/>
      <c r="E5" s="151"/>
    </row>
    <row r="6" spans="1:6">
      <c r="A6" s="150"/>
      <c r="B6" s="254" t="s">
        <v>27</v>
      </c>
      <c r="C6" s="254"/>
      <c r="D6" s="254"/>
      <c r="E6" s="254"/>
    </row>
    <row r="7" spans="1:6">
      <c r="A7" s="150"/>
      <c r="B7" s="254"/>
      <c r="C7" s="254"/>
      <c r="D7" s="254"/>
      <c r="E7" s="254"/>
    </row>
    <row r="8" spans="1:6" s="161" customFormat="1" ht="15" customHeight="1" thickBot="1">
      <c r="A8" s="159"/>
      <c r="B8" s="160"/>
      <c r="C8" s="253" t="s">
        <v>35</v>
      </c>
      <c r="D8" s="253"/>
      <c r="E8" s="253"/>
    </row>
    <row r="9" spans="1:6" s="163" customFormat="1" ht="25.5" customHeight="1" thickTop="1" thickBot="1">
      <c r="A9" s="252"/>
      <c r="B9" s="252" t="s">
        <v>34</v>
      </c>
      <c r="C9" s="162" t="s">
        <v>25</v>
      </c>
      <c r="D9" s="162" t="s">
        <v>26</v>
      </c>
      <c r="E9" s="162" t="s">
        <v>29</v>
      </c>
    </row>
    <row r="10" spans="1:6" ht="46.5" thickTop="1" thickBot="1">
      <c r="A10" s="252"/>
      <c r="B10" s="252"/>
      <c r="C10" s="162" t="s">
        <v>33</v>
      </c>
      <c r="D10" s="162" t="s">
        <v>33</v>
      </c>
      <c r="E10" s="164" t="s">
        <v>32</v>
      </c>
    </row>
    <row r="11" spans="1:6" ht="18.75" customHeight="1" thickTop="1" thickBot="1">
      <c r="A11" s="165">
        <v>1</v>
      </c>
      <c r="B11" s="166" t="s">
        <v>376</v>
      </c>
      <c r="C11" s="136">
        <f>'Биланс на успех - природа'!C11</f>
        <v>951753</v>
      </c>
      <c r="D11" s="136">
        <f>'Биланс на успех - природа'!D11</f>
        <v>1139502.31944</v>
      </c>
      <c r="E11" s="136">
        <f>'Биланс на успех - природа'!E11</f>
        <v>119.7266853311731</v>
      </c>
      <c r="F11" s="167"/>
    </row>
    <row r="12" spans="1:6" ht="13.5" customHeight="1" thickTop="1" thickBot="1">
      <c r="A12" s="165">
        <v>2</v>
      </c>
      <c r="B12" s="168" t="s">
        <v>14</v>
      </c>
      <c r="C12" s="140">
        <f>'Биланс на успех - природа'!C12</f>
        <v>940140</v>
      </c>
      <c r="D12" s="140">
        <f>'Биланс на успех - природа'!D12</f>
        <v>1116842.8855699999</v>
      </c>
      <c r="E12" s="140">
        <f>'Биланс на успех - природа'!E12</f>
        <v>118.79538000404195</v>
      </c>
      <c r="F12" s="167"/>
    </row>
    <row r="13" spans="1:6" ht="15.75" customHeight="1" thickTop="1" thickBot="1">
      <c r="A13" s="165" t="s">
        <v>344</v>
      </c>
      <c r="B13" s="168" t="s">
        <v>235</v>
      </c>
      <c r="C13" s="169">
        <f>'Биланс на успех - природа'!C13</f>
        <v>564053</v>
      </c>
      <c r="D13" s="169">
        <f>'Биланс на успех - природа'!D13</f>
        <v>659083.38556999981</v>
      </c>
      <c r="E13" s="140">
        <f>'Биланс на успех - природа'!E13</f>
        <v>116.8477759306306</v>
      </c>
      <c r="F13" s="167"/>
    </row>
    <row r="14" spans="1:6" ht="15" customHeight="1" thickTop="1" thickBot="1">
      <c r="A14" s="165" t="s">
        <v>254</v>
      </c>
      <c r="B14" s="168" t="s">
        <v>236</v>
      </c>
      <c r="C14" s="169">
        <f>'Биланс на успех - природа'!C14</f>
        <v>376087</v>
      </c>
      <c r="D14" s="169">
        <f>'Биланс на успех - природа'!D14</f>
        <v>457759.5</v>
      </c>
      <c r="E14" s="140">
        <f>'Биланс на успех - природа'!E14</f>
        <v>121.71638477267228</v>
      </c>
      <c r="F14" s="167"/>
    </row>
    <row r="15" spans="1:6" ht="18" customHeight="1" thickTop="1" thickBot="1">
      <c r="A15" s="165">
        <v>3</v>
      </c>
      <c r="B15" s="168" t="s">
        <v>255</v>
      </c>
      <c r="C15" s="170" t="str">
        <f>'Биланс на успех - природа'!C15</f>
        <v>XXXXX</v>
      </c>
      <c r="D15" s="170" t="str">
        <f>'Биланс на успех - природа'!D15</f>
        <v>XXXXXX</v>
      </c>
      <c r="E15" s="170" t="str">
        <f>'Биланс на успех - природа'!E15</f>
        <v>xxxxx</v>
      </c>
      <c r="F15" s="167"/>
    </row>
    <row r="16" spans="1:6" ht="27" thickTop="1" thickBot="1">
      <c r="A16" s="165">
        <v>4</v>
      </c>
      <c r="B16" s="168" t="s">
        <v>372</v>
      </c>
      <c r="C16" s="169">
        <f>'Биланс на успех - природа'!C16</f>
        <v>44435</v>
      </c>
      <c r="D16" s="169">
        <f>'Биланс на успех - природа'!D16</f>
        <v>144266.049</v>
      </c>
      <c r="E16" s="140">
        <f>'Биланс на успех - природа'!E16</f>
        <v>324.66760211544954</v>
      </c>
      <c r="F16" s="167"/>
    </row>
    <row r="17" spans="1:6" ht="27" thickTop="1" thickBot="1">
      <c r="A17" s="165">
        <v>5</v>
      </c>
      <c r="B17" s="168" t="s">
        <v>373</v>
      </c>
      <c r="C17" s="169">
        <f>'Биланс на успех - природа'!C17</f>
        <v>81211</v>
      </c>
      <c r="D17" s="169">
        <f>'Биланс на успех - природа'!D17</f>
        <v>96020.59</v>
      </c>
      <c r="E17" s="140">
        <f>'Биланс на успех - природа'!E17</f>
        <v>118.2359409439608</v>
      </c>
      <c r="F17" s="167"/>
    </row>
    <row r="18" spans="1:6" ht="18" customHeight="1" thickTop="1" thickBot="1">
      <c r="A18" s="165">
        <v>6</v>
      </c>
      <c r="B18" s="168" t="s">
        <v>374</v>
      </c>
      <c r="C18" s="169">
        <f>'Биланс на успех - природа'!C18</f>
        <v>0</v>
      </c>
      <c r="D18" s="169">
        <f>'Биланс на успех - природа'!D18</f>
        <v>0</v>
      </c>
      <c r="E18" s="140">
        <f>'Биланс на успех - природа'!E18</f>
        <v>0</v>
      </c>
      <c r="F18" s="167"/>
    </row>
    <row r="19" spans="1:6" ht="18" customHeight="1" thickTop="1" thickBot="1">
      <c r="A19" s="165">
        <v>7</v>
      </c>
      <c r="B19" s="168" t="s">
        <v>7</v>
      </c>
      <c r="C19" s="169">
        <f>'Биланс на успех - природа'!C19</f>
        <v>11613</v>
      </c>
      <c r="D19" s="169">
        <f>'Биланс на успех - природа'!D19</f>
        <v>22659.433870000001</v>
      </c>
      <c r="E19" s="140">
        <f>'Биланс на успех - природа'!E19</f>
        <v>195.12127675880478</v>
      </c>
      <c r="F19" s="167"/>
    </row>
    <row r="20" spans="1:6" ht="18" customHeight="1" thickTop="1" thickBot="1">
      <c r="A20" s="165">
        <v>8</v>
      </c>
      <c r="B20" s="171" t="s">
        <v>375</v>
      </c>
      <c r="C20" s="136">
        <f>'Биланс на успех - природа'!C20</f>
        <v>932095</v>
      </c>
      <c r="D20" s="136">
        <f>'Биланс на успех - природа'!D20</f>
        <v>1072022.761399</v>
      </c>
      <c r="E20" s="136">
        <f>'Биланс на успех - природа'!E20</f>
        <v>115.01217809332741</v>
      </c>
      <c r="F20" s="167"/>
    </row>
    <row r="21" spans="1:6" ht="18" customHeight="1" thickTop="1" thickBot="1">
      <c r="A21" s="165">
        <v>9</v>
      </c>
      <c r="B21" s="172" t="s">
        <v>362</v>
      </c>
      <c r="C21" s="169">
        <f>'Биланс на успех - природа'!C21</f>
        <v>4547</v>
      </c>
      <c r="D21" s="169">
        <f>'Биланс на успех - природа'!D21</f>
        <v>6554.2914299999993</v>
      </c>
      <c r="E21" s="140">
        <f>'Биланс на успех - природа'!E21</f>
        <v>144.14540202331204</v>
      </c>
      <c r="F21" s="167"/>
    </row>
    <row r="22" spans="1:6" ht="18" customHeight="1" thickTop="1" thickBot="1">
      <c r="A22" s="165">
        <v>10</v>
      </c>
      <c r="B22" s="172" t="s">
        <v>363</v>
      </c>
      <c r="C22" s="169">
        <f>'Биланс на успех - природа'!C22</f>
        <v>579021</v>
      </c>
      <c r="D22" s="169">
        <f>'Биланс на успех - природа'!D22</f>
        <v>669889.28221999994</v>
      </c>
      <c r="E22" s="140">
        <f>'Биланс на успех - природа'!E22</f>
        <v>115.69343464572096</v>
      </c>
      <c r="F22" s="167"/>
    </row>
    <row r="23" spans="1:6" ht="18" customHeight="1" thickTop="1" thickBot="1">
      <c r="A23" s="165">
        <v>11</v>
      </c>
      <c r="B23" s="172" t="s">
        <v>364</v>
      </c>
      <c r="C23" s="169">
        <f>'Биланс на успех - природа'!C23</f>
        <v>0</v>
      </c>
      <c r="D23" s="169">
        <f>'Биланс на успех - природа'!D23</f>
        <v>0</v>
      </c>
      <c r="E23" s="140">
        <f>'Биланс на успех - природа'!E23</f>
        <v>0</v>
      </c>
      <c r="F23" s="167"/>
    </row>
    <row r="24" spans="1:6" ht="14.25" thickTop="1" thickBot="1">
      <c r="A24" s="165">
        <v>12</v>
      </c>
      <c r="B24" s="172" t="s">
        <v>365</v>
      </c>
      <c r="C24" s="169">
        <f>'Биланс на успех - природа'!C24</f>
        <v>64794</v>
      </c>
      <c r="D24" s="169">
        <f>'Биланс на успех - природа'!D24</f>
        <v>76406.630989999991</v>
      </c>
      <c r="E24" s="140">
        <f>'Биланс на успех - природа'!E24</f>
        <v>117.92238631663423</v>
      </c>
      <c r="F24" s="167"/>
    </row>
    <row r="25" spans="1:6" ht="18" customHeight="1" thickTop="1" thickBot="1">
      <c r="A25" s="165">
        <v>13</v>
      </c>
      <c r="B25" s="172" t="s">
        <v>366</v>
      </c>
      <c r="C25" s="169">
        <f>'Биланс на успех - природа'!C25</f>
        <v>46826</v>
      </c>
      <c r="D25" s="169">
        <f>'Биланс на успех - природа'!D25</f>
        <v>45274.093560000001</v>
      </c>
      <c r="E25" s="140">
        <f>'Биланс на успех - природа'!E25</f>
        <v>96.685801819501989</v>
      </c>
      <c r="F25" s="167"/>
    </row>
    <row r="26" spans="1:6" ht="18" customHeight="1" thickTop="1" thickBot="1">
      <c r="A26" s="165">
        <v>14</v>
      </c>
      <c r="B26" s="172" t="s">
        <v>367</v>
      </c>
      <c r="C26" s="169">
        <f>'Биланс на успех - природа'!C26</f>
        <v>153693</v>
      </c>
      <c r="D26" s="169">
        <f>'Биланс на успех - природа'!D26</f>
        <v>181009.24297999998</v>
      </c>
      <c r="E26" s="140">
        <f>'Биланс на успех - природа'!E26</f>
        <v>117.77325120857813</v>
      </c>
      <c r="F26" s="167"/>
    </row>
    <row r="27" spans="1:6" ht="14.25" customHeight="1" thickTop="1" thickBot="1">
      <c r="A27" s="165">
        <v>15</v>
      </c>
      <c r="B27" s="168" t="s">
        <v>368</v>
      </c>
      <c r="C27" s="169">
        <f>'Биланс на успех - природа'!C27</f>
        <v>42041</v>
      </c>
      <c r="D27" s="169">
        <f>'Биланс на успех - природа'!D27</f>
        <v>50125.16</v>
      </c>
      <c r="E27" s="140">
        <f>'Биланс на успех - природа'!E27</f>
        <v>119.22922861016627</v>
      </c>
      <c r="F27" s="167"/>
    </row>
    <row r="28" spans="1:6" ht="18" customHeight="1" thickTop="1" thickBot="1">
      <c r="A28" s="165">
        <v>16</v>
      </c>
      <c r="B28" s="172" t="s">
        <v>369</v>
      </c>
      <c r="C28" s="169">
        <f>'Биланс на успех - природа'!C28</f>
        <v>4182</v>
      </c>
      <c r="D28" s="169">
        <f>'Биланс на успех - природа'!D28</f>
        <v>0</v>
      </c>
      <c r="E28" s="140">
        <f>'Биланс на успех - природа'!E28</f>
        <v>0</v>
      </c>
      <c r="F28" s="167"/>
    </row>
    <row r="29" spans="1:6" ht="18" customHeight="1" thickTop="1" thickBot="1">
      <c r="A29" s="165">
        <v>17</v>
      </c>
      <c r="B29" s="168" t="s">
        <v>370</v>
      </c>
      <c r="C29" s="169">
        <f>'Биланс на успех - природа'!C29</f>
        <v>0</v>
      </c>
      <c r="D29" s="169">
        <f>'Биланс на успех - природа'!D29</f>
        <v>1196.4629399999999</v>
      </c>
      <c r="E29" s="140">
        <f>'Биланс на успех - природа'!E29</f>
        <v>0</v>
      </c>
      <c r="F29" s="167"/>
    </row>
    <row r="30" spans="1:6" ht="18" customHeight="1" thickTop="1" thickBot="1">
      <c r="A30" s="165">
        <v>18</v>
      </c>
      <c r="B30" s="172" t="s">
        <v>371</v>
      </c>
      <c r="C30" s="169">
        <f>'Биланс на успех - природа'!C30</f>
        <v>0</v>
      </c>
      <c r="D30" s="169">
        <f>'Биланс на успех - природа'!D30</f>
        <v>0</v>
      </c>
      <c r="E30" s="140">
        <f>'Биланс на успех - природа'!E30</f>
        <v>0</v>
      </c>
      <c r="F30" s="167"/>
    </row>
    <row r="31" spans="1:6" ht="14.25" thickTop="1" thickBot="1">
      <c r="A31" s="165">
        <v>19</v>
      </c>
      <c r="B31" s="168" t="s">
        <v>8</v>
      </c>
      <c r="C31" s="169">
        <f>'Биланс на успех - природа'!C31</f>
        <v>36991</v>
      </c>
      <c r="D31" s="169">
        <f>'Биланс на успех - природа'!D31</f>
        <v>41567.597279000001</v>
      </c>
      <c r="E31" s="140">
        <f>'Биланс на успех - природа'!E31</f>
        <v>112.37219128706984</v>
      </c>
      <c r="F31" s="167"/>
    </row>
    <row r="32" spans="1:6" ht="18" customHeight="1" thickTop="1" thickBot="1">
      <c r="A32" s="165">
        <v>20</v>
      </c>
      <c r="B32" s="171" t="s">
        <v>9</v>
      </c>
      <c r="C32" s="173">
        <f>'Биланс на успех - природа'!C32</f>
        <v>56434</v>
      </c>
      <c r="D32" s="173">
        <f>'Биланс на успех - природа'!D32</f>
        <v>19234.099041000038</v>
      </c>
      <c r="E32" s="173">
        <f>'Биланс на успех - природа'!E32</f>
        <v>34.082466316405068</v>
      </c>
      <c r="F32" s="167"/>
    </row>
    <row r="33" spans="1:6" ht="14.25" customHeight="1" thickTop="1" thickBot="1">
      <c r="A33" s="165">
        <v>21</v>
      </c>
      <c r="B33" s="172" t="s">
        <v>351</v>
      </c>
      <c r="C33" s="173">
        <f>'Биланс на успех - природа'!C33</f>
        <v>2625</v>
      </c>
      <c r="D33" s="173">
        <f>'Биланс на успех - природа'!D33</f>
        <v>3050.6357400000002</v>
      </c>
      <c r="E33" s="136">
        <f>'Биланс на успех - природа'!E33</f>
        <v>116.21469485714286</v>
      </c>
      <c r="F33" s="167"/>
    </row>
    <row r="34" spans="1:6" ht="30" customHeight="1" thickTop="1" thickBot="1">
      <c r="A34" s="165" t="s">
        <v>345</v>
      </c>
      <c r="B34" s="168" t="s">
        <v>256</v>
      </c>
      <c r="C34" s="169">
        <f>'Биланс на успех - природа'!C34</f>
        <v>1362</v>
      </c>
      <c r="D34" s="169">
        <f>'Биланс на успех - природа'!D34</f>
        <v>3050.6357400000002</v>
      </c>
      <c r="E34" s="140">
        <f>'Биланс на успех - природа'!E34</f>
        <v>223.98206607929518</v>
      </c>
      <c r="F34" s="167"/>
    </row>
    <row r="35" spans="1:6" ht="18.75" customHeight="1" thickTop="1" thickBot="1">
      <c r="A35" s="165" t="s">
        <v>346</v>
      </c>
      <c r="B35" s="168" t="s">
        <v>352</v>
      </c>
      <c r="C35" s="169">
        <f>'Биланс на успех - природа'!C35</f>
        <v>1263</v>
      </c>
      <c r="D35" s="169">
        <f>'Биланс на успех - природа'!D35</f>
        <v>0</v>
      </c>
      <c r="E35" s="140">
        <f>'Биланс на успех - природа'!E35</f>
        <v>0</v>
      </c>
      <c r="F35" s="167"/>
    </row>
    <row r="36" spans="1:6" ht="17.25" customHeight="1" thickTop="1" thickBot="1">
      <c r="A36" s="165" t="s">
        <v>347</v>
      </c>
      <c r="B36" s="168" t="s">
        <v>353</v>
      </c>
      <c r="C36" s="169">
        <f>'Биланс на успех - природа'!C36</f>
        <v>0</v>
      </c>
      <c r="D36" s="169">
        <f>'Биланс на успех - природа'!D36</f>
        <v>0</v>
      </c>
      <c r="E36" s="140">
        <f>'Биланс на успех - природа'!E36</f>
        <v>0</v>
      </c>
      <c r="F36" s="167"/>
    </row>
    <row r="37" spans="1:6" ht="18" customHeight="1" thickTop="1" thickBot="1">
      <c r="A37" s="165">
        <v>22</v>
      </c>
      <c r="B37" s="172" t="s">
        <v>354</v>
      </c>
      <c r="C37" s="136">
        <f>'Биланс на успех - природа'!C37</f>
        <v>8185</v>
      </c>
      <c r="D37" s="136">
        <f>'Биланс на успех - природа'!D37</f>
        <v>13907.719429999999</v>
      </c>
      <c r="E37" s="136">
        <f>'Биланс на успех - природа'!E37</f>
        <v>169.91715858277337</v>
      </c>
      <c r="F37" s="167"/>
    </row>
    <row r="38" spans="1:6" ht="18" customHeight="1" thickTop="1" thickBot="1">
      <c r="A38" s="165" t="s">
        <v>348</v>
      </c>
      <c r="B38" s="168" t="s">
        <v>257</v>
      </c>
      <c r="C38" s="169">
        <f>'Биланс на успех - природа'!C38</f>
        <v>8185</v>
      </c>
      <c r="D38" s="169">
        <f>'Биланс на успех - природа'!D38</f>
        <v>13907.719429999999</v>
      </c>
      <c r="E38" s="140">
        <f>'Биланс на успех - природа'!E38</f>
        <v>169.91715858277337</v>
      </c>
      <c r="F38" s="167"/>
    </row>
    <row r="39" spans="1:6" ht="18" customHeight="1" thickTop="1" thickBot="1">
      <c r="A39" s="165" t="s">
        <v>349</v>
      </c>
      <c r="B39" s="168" t="s">
        <v>258</v>
      </c>
      <c r="C39" s="169">
        <f>'Биланс на успех - природа'!C39</f>
        <v>0</v>
      </c>
      <c r="D39" s="169">
        <f>'Биланс на успех - природа'!D39</f>
        <v>0</v>
      </c>
      <c r="E39" s="140">
        <f>'Биланс на успех - природа'!E39</f>
        <v>0</v>
      </c>
      <c r="F39" s="167"/>
    </row>
    <row r="40" spans="1:6" ht="18" customHeight="1" thickTop="1" thickBot="1">
      <c r="A40" s="165" t="s">
        <v>350</v>
      </c>
      <c r="B40" s="168" t="s">
        <v>355</v>
      </c>
      <c r="C40" s="169">
        <f>'Биланс на успех - природа'!C40</f>
        <v>0</v>
      </c>
      <c r="D40" s="169">
        <f>'Биланс на успех - природа'!D40</f>
        <v>0</v>
      </c>
      <c r="E40" s="140">
        <f>'Биланс на успех - природа'!E40</f>
        <v>0</v>
      </c>
      <c r="F40" s="167"/>
    </row>
    <row r="41" spans="1:6" ht="18" customHeight="1" thickTop="1" thickBot="1">
      <c r="A41" s="165">
        <v>23</v>
      </c>
      <c r="B41" s="171" t="s">
        <v>356</v>
      </c>
      <c r="C41" s="136">
        <f>'Биланс на успех - природа'!C41</f>
        <v>50874</v>
      </c>
      <c r="D41" s="136">
        <f>'Биланс на успех - природа'!D41</f>
        <v>8377.01535100004</v>
      </c>
      <c r="E41" s="136">
        <f>'Биланс на успех - природа'!E41</f>
        <v>16.466201499783857</v>
      </c>
      <c r="F41" s="167"/>
    </row>
    <row r="42" spans="1:6" ht="18" customHeight="1" thickTop="1" thickBot="1">
      <c r="A42" s="165">
        <v>24</v>
      </c>
      <c r="B42" s="168" t="s">
        <v>357</v>
      </c>
      <c r="C42" s="169">
        <f>'Биланс на успех - природа'!C42</f>
        <v>0</v>
      </c>
      <c r="D42" s="169">
        <f>'Биланс на успех - природа'!D42</f>
        <v>0</v>
      </c>
      <c r="E42" s="140">
        <f>'Биланс на успех - природа'!E42</f>
        <v>0</v>
      </c>
      <c r="F42" s="167"/>
    </row>
    <row r="43" spans="1:6" ht="18" customHeight="1" thickTop="1" thickBot="1">
      <c r="A43" s="165">
        <v>25</v>
      </c>
      <c r="B43" s="171" t="s">
        <v>16</v>
      </c>
      <c r="C43" s="136">
        <f>'Биланс на успех - природа'!C43</f>
        <v>50874</v>
      </c>
      <c r="D43" s="136">
        <f>'Биланс на успех - природа'!D43</f>
        <v>8377.01535100004</v>
      </c>
      <c r="E43" s="136">
        <f>'Биланс на успех - природа'!E43</f>
        <v>16.466201499783857</v>
      </c>
      <c r="F43" s="167"/>
    </row>
    <row r="44" spans="1:6" ht="18" customHeight="1" thickTop="1" thickBot="1">
      <c r="A44" s="165">
        <v>26</v>
      </c>
      <c r="B44" s="172" t="s">
        <v>17</v>
      </c>
      <c r="C44" s="169">
        <f>'Биланс на успех - природа'!C44</f>
        <v>5087</v>
      </c>
      <c r="D44" s="169">
        <f>'Биланс на успех - природа'!D44</f>
        <v>837.702</v>
      </c>
      <c r="E44" s="140">
        <f>'Биланс на успех - природа'!E44</f>
        <v>16.467505405936702</v>
      </c>
      <c r="F44" s="167"/>
    </row>
    <row r="45" spans="1:6" ht="18" customHeight="1" thickTop="1" thickBot="1">
      <c r="A45" s="165">
        <v>27</v>
      </c>
      <c r="B45" s="171" t="s">
        <v>358</v>
      </c>
      <c r="C45" s="136">
        <f>'Биланс на успех - природа'!C45</f>
        <v>45787</v>
      </c>
      <c r="D45" s="136">
        <f>'Биланс на успех - природа'!D45</f>
        <v>7539.3133510000398</v>
      </c>
      <c r="E45" s="136">
        <f>'Биланс на успех - природа'!E45</f>
        <v>16.466056633979164</v>
      </c>
      <c r="F45" s="167"/>
    </row>
    <row r="46" spans="1:6" ht="18" customHeight="1" thickTop="1" thickBot="1">
      <c r="A46" s="165">
        <v>28</v>
      </c>
      <c r="B46" s="172" t="s">
        <v>10</v>
      </c>
      <c r="C46" s="169">
        <f>'Биланс на успех - природа'!C46</f>
        <v>0</v>
      </c>
      <c r="D46" s="169">
        <f>'Биланс на успех - природа'!D46</f>
        <v>0</v>
      </c>
      <c r="E46" s="140">
        <f>'Биланс на успех - природа'!E46</f>
        <v>0</v>
      </c>
      <c r="F46" s="167"/>
    </row>
    <row r="47" spans="1:6" ht="14.25" thickTop="1" thickBot="1">
      <c r="A47" s="165">
        <v>29</v>
      </c>
      <c r="B47" s="171" t="s">
        <v>359</v>
      </c>
      <c r="C47" s="136">
        <f>'Биланс на успех - природа'!C47</f>
        <v>45787</v>
      </c>
      <c r="D47" s="136">
        <f>'Биланс на успех - природа'!D47</f>
        <v>7539.3133510000398</v>
      </c>
      <c r="E47" s="136">
        <f>'Биланс на успех - природа'!E47</f>
        <v>16.466056633979164</v>
      </c>
    </row>
    <row r="48" spans="1:6" ht="14.25" thickTop="1" thickBot="1">
      <c r="A48" s="165">
        <v>30</v>
      </c>
      <c r="B48" s="168" t="s">
        <v>360</v>
      </c>
      <c r="C48" s="169">
        <f>'Биланс на успех - природа'!C48</f>
        <v>0</v>
      </c>
      <c r="D48" s="169">
        <f>'Биланс на успех - природа'!D48</f>
        <v>0</v>
      </c>
      <c r="E48" s="140">
        <f>'Биланс на успех - природа'!E48</f>
        <v>0</v>
      </c>
    </row>
    <row r="49" spans="1:5" ht="14.25" thickTop="1" thickBot="1">
      <c r="A49" s="165">
        <v>31</v>
      </c>
      <c r="B49" s="171" t="s">
        <v>361</v>
      </c>
      <c r="C49" s="136">
        <f>'Биланс на успех - природа'!C49</f>
        <v>45787</v>
      </c>
      <c r="D49" s="136">
        <f>'Биланс на успех - природа'!D49</f>
        <v>7539.3133510000398</v>
      </c>
      <c r="E49" s="136">
        <f>'Биланс на успех - природа'!E49</f>
        <v>16.466056633979164</v>
      </c>
    </row>
    <row r="50" spans="1:5" ht="13.5" thickTop="1">
      <c r="A50" s="174"/>
      <c r="B50" s="174"/>
      <c r="C50" s="174"/>
      <c r="D50" s="174"/>
      <c r="E50" s="174"/>
    </row>
    <row r="51" spans="1:5">
      <c r="A51" s="174"/>
      <c r="B51" s="174"/>
      <c r="C51" s="174"/>
      <c r="D51" s="174"/>
      <c r="E51" s="174"/>
    </row>
    <row r="52" spans="1:5">
      <c r="A52" s="174"/>
      <c r="B52" s="174"/>
      <c r="C52" s="174"/>
      <c r="D52" s="174"/>
      <c r="E52" s="174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7" customWidth="1"/>
    <col min="2" max="2" width="15.28515625" style="167" customWidth="1"/>
    <col min="3" max="3" width="13.5703125" style="167" customWidth="1"/>
    <col min="4" max="4" width="12.7109375" style="167" customWidth="1"/>
    <col min="5" max="16384" width="9.140625" style="167"/>
  </cols>
  <sheetData>
    <row r="1" spans="1:7">
      <c r="A1" s="151"/>
      <c r="B1" s="151"/>
      <c r="C1" s="151"/>
      <c r="D1" s="151"/>
      <c r="E1" s="175"/>
    </row>
    <row r="2" spans="1:7" ht="12" customHeight="1">
      <c r="A2" s="153" t="s">
        <v>28</v>
      </c>
      <c r="B2" s="257" t="str">
        <f>'ФИ-Почетна'!$C$18</f>
        <v>ПИ Витаминка АД</v>
      </c>
      <c r="C2" s="258"/>
      <c r="D2" s="258"/>
      <c r="E2" s="175"/>
    </row>
    <row r="3" spans="1:7" ht="12" customHeight="1">
      <c r="A3" s="153" t="s">
        <v>30</v>
      </c>
      <c r="B3" s="176" t="str">
        <f>'ФИ-Почетна'!$C$22</f>
        <v>01.01 - 30.06</v>
      </c>
      <c r="C3" s="177" t="s">
        <v>327</v>
      </c>
      <c r="D3" s="178">
        <f>'ФИ-Почетна'!$C$23</f>
        <v>2019</v>
      </c>
      <c r="E3" s="175"/>
    </row>
    <row r="4" spans="1:7" ht="12" customHeight="1">
      <c r="A4" s="157" t="s">
        <v>239</v>
      </c>
      <c r="B4" s="158" t="str">
        <f>'ФИ-Почетна'!$C$20</f>
        <v>не</v>
      </c>
      <c r="C4" s="151"/>
      <c r="D4" s="151"/>
      <c r="E4" s="175"/>
    </row>
    <row r="5" spans="1:7" ht="24" customHeight="1">
      <c r="A5" s="259" t="s">
        <v>112</v>
      </c>
      <c r="B5" s="259"/>
      <c r="C5" s="259"/>
      <c r="D5" s="151"/>
      <c r="E5" s="175"/>
      <c r="F5" s="175"/>
      <c r="G5" s="175"/>
    </row>
    <row r="6" spans="1:7" ht="12" customHeight="1" thickBot="1">
      <c r="A6" s="179"/>
      <c r="B6" s="151"/>
      <c r="C6" s="260" t="s">
        <v>35</v>
      </c>
      <c r="D6" s="260"/>
      <c r="E6" s="175"/>
      <c r="F6" s="175"/>
      <c r="G6" s="175"/>
    </row>
    <row r="7" spans="1:7" s="182" customFormat="1" ht="32.25" customHeight="1" thickTop="1" thickBot="1">
      <c r="A7" s="180" t="s">
        <v>34</v>
      </c>
      <c r="B7" s="180" t="s">
        <v>25</v>
      </c>
      <c r="C7" s="180" t="s">
        <v>26</v>
      </c>
      <c r="D7" s="180" t="s">
        <v>29</v>
      </c>
      <c r="E7" s="181"/>
      <c r="F7" s="181"/>
      <c r="G7" s="181"/>
    </row>
    <row r="8" spans="1:7" ht="15.75" customHeight="1" thickTop="1" thickBot="1">
      <c r="A8" s="183" t="s">
        <v>37</v>
      </c>
      <c r="B8" s="184">
        <f>'Паричен тек'!B9</f>
        <v>78059</v>
      </c>
      <c r="C8" s="184">
        <f>'Паричен тек'!C9</f>
        <v>53385.25369440006</v>
      </c>
      <c r="D8" s="184">
        <f>'Паричен тек'!D9</f>
        <v>68.390901362302941</v>
      </c>
      <c r="E8" s="175"/>
      <c r="F8" s="175"/>
      <c r="G8" s="175"/>
    </row>
    <row r="9" spans="1:7" ht="17.25" customHeight="1" thickTop="1" thickBot="1">
      <c r="A9" s="185" t="s">
        <v>38</v>
      </c>
      <c r="B9" s="186">
        <f>'Паричен тек'!B10</f>
        <v>45787</v>
      </c>
      <c r="C9" s="186">
        <f>'Паричен тек'!C10</f>
        <v>7539.3133510000398</v>
      </c>
      <c r="D9" s="186">
        <f>'Паричен тек'!D10</f>
        <v>16.466056633979164</v>
      </c>
      <c r="E9" s="175"/>
      <c r="F9" s="175"/>
      <c r="G9" s="175"/>
    </row>
    <row r="10" spans="1:7" ht="16.5" customHeight="1" thickTop="1" thickBot="1">
      <c r="A10" s="187" t="s">
        <v>39</v>
      </c>
      <c r="B10" s="188">
        <f>'Паричен тек'!B11</f>
        <v>0</v>
      </c>
      <c r="C10" s="188">
        <f>'Паричен тек'!C11</f>
        <v>0</v>
      </c>
      <c r="D10" s="188">
        <f>'Паричен тек'!D11</f>
        <v>0</v>
      </c>
      <c r="E10" s="175"/>
    </row>
    <row r="11" spans="1:7" ht="16.5" customHeight="1" thickTop="1" thickBot="1">
      <c r="A11" s="187" t="s">
        <v>40</v>
      </c>
      <c r="B11" s="188">
        <f>'Паричен тек'!B12</f>
        <v>42041</v>
      </c>
      <c r="C11" s="188">
        <f>'Паричен тек'!C12</f>
        <v>50125.16</v>
      </c>
      <c r="D11" s="188">
        <f>'Паричен тек'!D12</f>
        <v>119.22922861016627</v>
      </c>
      <c r="E11" s="175"/>
    </row>
    <row r="12" spans="1:7" ht="16.5" customHeight="1" thickTop="1" thickBot="1">
      <c r="A12" s="187" t="s">
        <v>69</v>
      </c>
      <c r="B12" s="188">
        <f>'Паричен тек'!B13</f>
        <v>0</v>
      </c>
      <c r="C12" s="188">
        <f>'Паричен тек'!C13</f>
        <v>0</v>
      </c>
      <c r="D12" s="188">
        <f>'Паричен тек'!D13</f>
        <v>0</v>
      </c>
      <c r="E12" s="175"/>
    </row>
    <row r="13" spans="1:7" ht="16.5" customHeight="1" thickTop="1" thickBot="1">
      <c r="A13" s="187" t="s">
        <v>70</v>
      </c>
      <c r="B13" s="188">
        <f>'Паричен тек'!B14</f>
        <v>-78724</v>
      </c>
      <c r="C13" s="188">
        <f>'Паричен тек'!C14</f>
        <v>-20245.004929999937</v>
      </c>
      <c r="D13" s="188">
        <f>'Паричен тек'!D14</f>
        <v>0</v>
      </c>
      <c r="E13" s="175"/>
    </row>
    <row r="14" spans="1:7" ht="16.5" customHeight="1" thickTop="1" thickBot="1">
      <c r="A14" s="187" t="s">
        <v>71</v>
      </c>
      <c r="B14" s="188">
        <f>'Паричен тек'!B15</f>
        <v>-29925</v>
      </c>
      <c r="C14" s="188">
        <f>'Паричен тек'!C15</f>
        <v>-54147.501668800018</v>
      </c>
      <c r="D14" s="188">
        <f>'Паричен тек'!D15</f>
        <v>0</v>
      </c>
      <c r="E14" s="175"/>
    </row>
    <row r="15" spans="1:7" ht="16.5" customHeight="1" thickTop="1" thickBot="1">
      <c r="A15" s="187" t="s">
        <v>72</v>
      </c>
      <c r="B15" s="188">
        <f>'Паричен тек'!B16</f>
        <v>0</v>
      </c>
      <c r="C15" s="188">
        <f>'Паричен тек'!C16</f>
        <v>0</v>
      </c>
      <c r="D15" s="188">
        <f>'Паричен тек'!D16</f>
        <v>0</v>
      </c>
      <c r="E15" s="175"/>
    </row>
    <row r="16" spans="1:7" ht="16.5" customHeight="1" thickTop="1" thickBot="1">
      <c r="A16" s="187" t="s">
        <v>73</v>
      </c>
      <c r="B16" s="188">
        <f>'Паричен тек'!B17</f>
        <v>-87135</v>
      </c>
      <c r="C16" s="188">
        <f>'Паричен тек'!C17</f>
        <v>97033.358999999997</v>
      </c>
      <c r="D16" s="188">
        <f>'Паричен тек'!D17</f>
        <v>0</v>
      </c>
      <c r="E16" s="175"/>
    </row>
    <row r="17" spans="1:5" ht="16.5" customHeight="1" thickTop="1" thickBot="1">
      <c r="A17" s="187" t="s">
        <v>223</v>
      </c>
      <c r="B17" s="188">
        <f>'Паричен тек'!B18</f>
        <v>4376</v>
      </c>
      <c r="C17" s="188">
        <f>'Паричен тек'!C18</f>
        <v>1722.8027999999999</v>
      </c>
      <c r="D17" s="188">
        <f>'Паричен тек'!D18</f>
        <v>39.369351005484461</v>
      </c>
      <c r="E17" s="175"/>
    </row>
    <row r="18" spans="1:5" ht="16.5" customHeight="1" thickTop="1" thickBot="1">
      <c r="A18" s="187" t="s">
        <v>74</v>
      </c>
      <c r="B18" s="188">
        <f>'Паричен тек'!B19</f>
        <v>-22652</v>
      </c>
      <c r="C18" s="188">
        <f>'Паричен тек'!C19</f>
        <v>34876.739969999966</v>
      </c>
      <c r="D18" s="188">
        <f>'Паричен тек'!D19</f>
        <v>0</v>
      </c>
      <c r="E18" s="175"/>
    </row>
    <row r="19" spans="1:5" ht="16.5" customHeight="1" thickTop="1" thickBot="1">
      <c r="A19" s="187" t="s">
        <v>75</v>
      </c>
      <c r="B19" s="188">
        <f>'Паричен тек'!B20</f>
        <v>0</v>
      </c>
      <c r="C19" s="188">
        <f>'Паричен тек'!C20</f>
        <v>0</v>
      </c>
      <c r="D19" s="188">
        <f>'Паричен тек'!D20</f>
        <v>0</v>
      </c>
      <c r="E19" s="175"/>
    </row>
    <row r="20" spans="1:5" ht="16.5" customHeight="1" thickTop="1" thickBot="1">
      <c r="A20" s="187" t="s">
        <v>91</v>
      </c>
      <c r="B20" s="188">
        <f>'Паричен тек'!B21</f>
        <v>219087</v>
      </c>
      <c r="C20" s="188">
        <f>'Паричен тек'!C21</f>
        <v>-63519.614827800004</v>
      </c>
      <c r="D20" s="188">
        <f>'Паричен тек'!D21</f>
        <v>-28.99287261581016</v>
      </c>
      <c r="E20" s="175"/>
    </row>
    <row r="21" spans="1:5" ht="16.5" customHeight="1" thickTop="1" thickBot="1">
      <c r="A21" s="187" t="s">
        <v>222</v>
      </c>
      <c r="B21" s="188">
        <f>'Паричен тек'!B22</f>
        <v>-14796</v>
      </c>
      <c r="C21" s="188">
        <f>'Паричен тек'!C22</f>
        <v>0</v>
      </c>
      <c r="D21" s="188">
        <f>'Паричен тек'!D22</f>
        <v>0</v>
      </c>
      <c r="E21" s="175"/>
    </row>
    <row r="22" spans="1:5" ht="16.5" customHeight="1" thickTop="1" thickBot="1">
      <c r="A22" s="187" t="s">
        <v>76</v>
      </c>
      <c r="B22" s="188">
        <f>'Паричен тек'!B23</f>
        <v>0</v>
      </c>
      <c r="C22" s="188">
        <f>'Паричен тек'!C23</f>
        <v>0</v>
      </c>
      <c r="D22" s="188">
        <f>'Паричен тек'!D23</f>
        <v>0</v>
      </c>
      <c r="E22" s="175"/>
    </row>
    <row r="23" spans="1:5" ht="16.5" customHeight="1" thickTop="1" thickBot="1">
      <c r="A23" s="187" t="s">
        <v>77</v>
      </c>
      <c r="B23" s="188">
        <f>'Паричен тек'!B24</f>
        <v>0</v>
      </c>
      <c r="C23" s="188">
        <f>'Паричен тек'!C24</f>
        <v>0</v>
      </c>
      <c r="D23" s="188">
        <f>'Паричен тек'!D24</f>
        <v>0</v>
      </c>
      <c r="E23" s="175"/>
    </row>
    <row r="24" spans="1:5" ht="16.5" customHeight="1" thickTop="1" thickBot="1">
      <c r="A24" s="187" t="s">
        <v>41</v>
      </c>
      <c r="B24" s="188">
        <f>'Паричен тек'!B25</f>
        <v>0</v>
      </c>
      <c r="C24" s="188">
        <f>'Паричен тек'!C25</f>
        <v>0</v>
      </c>
      <c r="D24" s="188">
        <f>'Паричен тек'!D25</f>
        <v>0</v>
      </c>
      <c r="E24" s="175"/>
    </row>
    <row r="25" spans="1:5" ht="16.5" customHeight="1" thickTop="1" thickBot="1">
      <c r="A25" s="187" t="s">
        <v>78</v>
      </c>
      <c r="B25" s="188">
        <f>'Паричен тек'!B26</f>
        <v>0</v>
      </c>
      <c r="C25" s="188">
        <f>'Паричен тек'!C26</f>
        <v>0</v>
      </c>
      <c r="D25" s="188">
        <f>'Паричен тек'!D26</f>
        <v>0</v>
      </c>
      <c r="E25" s="175"/>
    </row>
    <row r="26" spans="1:5" ht="16.5" customHeight="1" thickTop="1" thickBot="1">
      <c r="A26" s="187" t="s">
        <v>79</v>
      </c>
      <c r="B26" s="188">
        <f>'Паричен тек'!B27</f>
        <v>0</v>
      </c>
      <c r="C26" s="188">
        <f>'Паричен тек'!C27</f>
        <v>0</v>
      </c>
      <c r="D26" s="188">
        <f>'Паричен тек'!D27</f>
        <v>0</v>
      </c>
      <c r="E26" s="175"/>
    </row>
    <row r="27" spans="1:5" ht="16.5" customHeight="1" thickTop="1" thickBot="1">
      <c r="A27" s="187" t="s">
        <v>84</v>
      </c>
      <c r="B27" s="188">
        <f>'Паричен тек'!B28</f>
        <v>0</v>
      </c>
      <c r="C27" s="188">
        <f>'Паричен тек'!C28</f>
        <v>0</v>
      </c>
      <c r="D27" s="188">
        <f>'Паричен тек'!D28</f>
        <v>0</v>
      </c>
      <c r="E27" s="175"/>
    </row>
    <row r="28" spans="1:5" ht="21.75" customHeight="1" thickTop="1" thickBot="1">
      <c r="A28" s="183" t="s">
        <v>42</v>
      </c>
      <c r="B28" s="184">
        <f>'Паричен тек'!B29</f>
        <v>-532571</v>
      </c>
      <c r="C28" s="184">
        <f>'Паричен тек'!C29</f>
        <v>-181588.57792000013</v>
      </c>
      <c r="D28" s="184">
        <f>'Паричен тек'!D29</f>
        <v>0</v>
      </c>
      <c r="E28" s="175"/>
    </row>
    <row r="29" spans="1:5" ht="17.25" customHeight="1" thickTop="1" thickBot="1">
      <c r="A29" s="187" t="s">
        <v>81</v>
      </c>
      <c r="B29" s="188">
        <f>'Паричен тек'!B30</f>
        <v>-531232</v>
      </c>
      <c r="C29" s="188">
        <f>'Паричен тек'!C30</f>
        <v>-151519.75242000012</v>
      </c>
      <c r="D29" s="188">
        <f>'Паричен тек'!D30</f>
        <v>0</v>
      </c>
      <c r="E29" s="175"/>
    </row>
    <row r="30" spans="1:5" ht="27.75" customHeight="1" thickTop="1" thickBot="1">
      <c r="A30" s="187" t="s">
        <v>82</v>
      </c>
      <c r="B30" s="188">
        <f>'Паричен тек'!B31</f>
        <v>0</v>
      </c>
      <c r="C30" s="188">
        <f>'Паричен тек'!C31</f>
        <v>0</v>
      </c>
      <c r="D30" s="188">
        <f>'Паричен тек'!D31</f>
        <v>0</v>
      </c>
      <c r="E30" s="175"/>
    </row>
    <row r="31" spans="1:5" ht="30.75" customHeight="1" thickTop="1" thickBot="1">
      <c r="A31" s="187" t="s">
        <v>95</v>
      </c>
      <c r="B31" s="188">
        <f>'Паричен тек'!B32</f>
        <v>0</v>
      </c>
      <c r="C31" s="188">
        <f>'Паричен тек'!C32</f>
        <v>0</v>
      </c>
      <c r="D31" s="188">
        <f>'Паричен тек'!D32</f>
        <v>0</v>
      </c>
      <c r="E31" s="175"/>
    </row>
    <row r="32" spans="1:5" ht="27.75" customHeight="1" thickTop="1" thickBot="1">
      <c r="A32" s="187" t="s">
        <v>96</v>
      </c>
      <c r="B32" s="188">
        <f>'Паричен тек'!B33</f>
        <v>0</v>
      </c>
      <c r="C32" s="188">
        <f>'Паричен тек'!C33</f>
        <v>-30068.825500000006</v>
      </c>
      <c r="D32" s="188">
        <f>'Паричен тек'!D33</f>
        <v>0</v>
      </c>
      <c r="E32" s="175"/>
    </row>
    <row r="33" spans="1:5" ht="30" customHeight="1" thickTop="1" thickBot="1">
      <c r="A33" s="187" t="s">
        <v>105</v>
      </c>
      <c r="B33" s="188">
        <f>'Паричен тек'!B34</f>
        <v>-1339</v>
      </c>
      <c r="C33" s="188">
        <f>'Паричен тек'!C34</f>
        <v>0</v>
      </c>
      <c r="D33" s="188">
        <f>'Паричен тек'!D34</f>
        <v>0</v>
      </c>
      <c r="E33" s="175"/>
    </row>
    <row r="34" spans="1:5" ht="31.5" customHeight="1" thickTop="1" thickBot="1">
      <c r="A34" s="187" t="s">
        <v>106</v>
      </c>
      <c r="B34" s="188">
        <f>'Паричен тек'!B35</f>
        <v>0</v>
      </c>
      <c r="C34" s="188">
        <f>'Паричен тек'!C35</f>
        <v>0</v>
      </c>
      <c r="D34" s="188">
        <f>'Паричен тек'!D35</f>
        <v>0</v>
      </c>
      <c r="E34" s="175"/>
    </row>
    <row r="35" spans="1:5" ht="16.5" customHeight="1" thickTop="1" thickBot="1">
      <c r="A35" s="187" t="s">
        <v>76</v>
      </c>
      <c r="B35" s="188">
        <f>'Паричен тек'!B36</f>
        <v>0</v>
      </c>
      <c r="C35" s="188">
        <f>'Паричен тек'!C36</f>
        <v>0</v>
      </c>
      <c r="D35" s="188">
        <f>'Паричен тек'!D36</f>
        <v>0</v>
      </c>
      <c r="E35" s="175"/>
    </row>
    <row r="36" spans="1:5" ht="16.5" customHeight="1" thickTop="1" thickBot="1">
      <c r="A36" s="187" t="s">
        <v>77</v>
      </c>
      <c r="B36" s="188">
        <f>'Паричен тек'!B37</f>
        <v>0</v>
      </c>
      <c r="C36" s="188">
        <f>'Паричен тек'!C37</f>
        <v>0</v>
      </c>
      <c r="D36" s="188">
        <f>'Паричен тек'!D37</f>
        <v>0</v>
      </c>
      <c r="E36" s="175"/>
    </row>
    <row r="37" spans="1:5" ht="16.5" customHeight="1" thickTop="1" thickBot="1">
      <c r="A37" s="187" t="s">
        <v>83</v>
      </c>
      <c r="B37" s="188">
        <f>'Паричен тек'!B38</f>
        <v>0</v>
      </c>
      <c r="C37" s="188">
        <f>'Паричен тек'!C38</f>
        <v>0</v>
      </c>
      <c r="D37" s="188">
        <f>'Паричен тек'!D38</f>
        <v>0</v>
      </c>
      <c r="E37" s="175"/>
    </row>
    <row r="38" spans="1:5" ht="16.5" customHeight="1" thickTop="1" thickBot="1">
      <c r="A38" s="183" t="s">
        <v>43</v>
      </c>
      <c r="B38" s="184">
        <f>'Паричен тек'!B39</f>
        <v>679627</v>
      </c>
      <c r="C38" s="184">
        <f>'Паричен тек'!C39</f>
        <v>-133367.48071100013</v>
      </c>
      <c r="D38" s="184">
        <f>'Паричен тек'!D39</f>
        <v>-19.623628948084775</v>
      </c>
      <c r="E38" s="175"/>
    </row>
    <row r="39" spans="1:5" ht="16.5" customHeight="1" thickTop="1" thickBot="1">
      <c r="A39" s="187" t="s">
        <v>85</v>
      </c>
      <c r="B39" s="188">
        <f>'Паричен тек'!B40</f>
        <v>-17420</v>
      </c>
      <c r="C39" s="188">
        <f>'Паричен тек'!C40</f>
        <v>-3120.9302510000625</v>
      </c>
      <c r="D39" s="188">
        <f>'Паричен тек'!D40</f>
        <v>0</v>
      </c>
      <c r="E39" s="175"/>
    </row>
    <row r="40" spans="1:5" ht="16.5" customHeight="1" thickTop="1" thickBot="1">
      <c r="A40" s="187" t="s">
        <v>86</v>
      </c>
      <c r="B40" s="188">
        <f>'Паричен тек'!B41</f>
        <v>697047</v>
      </c>
      <c r="C40" s="188">
        <f>'Паричен тек'!C41</f>
        <v>-130246.55046000006</v>
      </c>
      <c r="D40" s="188">
        <f>'Паричен тек'!D41</f>
        <v>-18.685476081239869</v>
      </c>
      <c r="E40" s="175"/>
    </row>
    <row r="41" spans="1:5" ht="30.75" customHeight="1" thickTop="1" thickBot="1">
      <c r="A41" s="187" t="s">
        <v>88</v>
      </c>
      <c r="B41" s="188">
        <f>'Паричен тек'!B42</f>
        <v>0</v>
      </c>
      <c r="C41" s="188">
        <f>'Паричен тек'!C42</f>
        <v>0</v>
      </c>
      <c r="D41" s="188">
        <f>'Паричен тек'!D42</f>
        <v>0</v>
      </c>
      <c r="E41" s="175"/>
    </row>
    <row r="42" spans="1:5" ht="16.5" customHeight="1" thickTop="1" thickBot="1">
      <c r="A42" s="187" t="s">
        <v>90</v>
      </c>
      <c r="B42" s="188">
        <f>'Паричен тек'!B43</f>
        <v>0</v>
      </c>
      <c r="C42" s="188">
        <f>'Паричен тек'!C43</f>
        <v>0</v>
      </c>
      <c r="D42" s="188">
        <f>'Паричен тек'!D43</f>
        <v>0</v>
      </c>
      <c r="E42" s="175"/>
    </row>
    <row r="43" spans="1:5" ht="16.5" customHeight="1" thickTop="1" thickBot="1">
      <c r="A43" s="187" t="s">
        <v>87</v>
      </c>
      <c r="B43" s="188">
        <f>'Паричен тек'!B44</f>
        <v>0</v>
      </c>
      <c r="C43" s="188">
        <f>'Паричен тек'!C44</f>
        <v>0</v>
      </c>
      <c r="D43" s="188">
        <f>'Паричен тек'!D44</f>
        <v>0</v>
      </c>
      <c r="E43" s="175"/>
    </row>
    <row r="44" spans="1:5" ht="16.5" customHeight="1" thickTop="1" thickBot="1">
      <c r="A44" s="187" t="s">
        <v>44</v>
      </c>
      <c r="B44" s="188">
        <f>'Паричен тек'!B45</f>
        <v>0</v>
      </c>
      <c r="C44" s="188">
        <f>'Паричен тек'!C45</f>
        <v>0</v>
      </c>
      <c r="D44" s="188">
        <f>'Паричен тек'!D45</f>
        <v>0</v>
      </c>
      <c r="E44" s="175"/>
    </row>
    <row r="45" spans="1:5" ht="27.75" customHeight="1" thickTop="1" thickBot="1">
      <c r="A45" s="187" t="s">
        <v>89</v>
      </c>
      <c r="B45" s="188">
        <f>'Паричен тек'!B46</f>
        <v>0</v>
      </c>
      <c r="C45" s="188">
        <f>'Паричен тек'!C46</f>
        <v>0</v>
      </c>
      <c r="D45" s="188">
        <f>'Паричен тек'!D46</f>
        <v>0</v>
      </c>
      <c r="E45" s="175"/>
    </row>
    <row r="46" spans="1:5" ht="16.5" customHeight="1" thickTop="1" thickBot="1">
      <c r="A46" s="183" t="s">
        <v>45</v>
      </c>
      <c r="B46" s="184">
        <f>'Паричен тек'!B47</f>
        <v>225115</v>
      </c>
      <c r="C46" s="184">
        <f>'Паричен тек'!C47</f>
        <v>-261570.80493660021</v>
      </c>
      <c r="D46" s="184">
        <f>'Паричен тек'!D47</f>
        <v>-116.19430288368177</v>
      </c>
      <c r="E46" s="175"/>
    </row>
    <row r="47" spans="1:5" ht="16.5" customHeight="1" thickTop="1" thickBot="1">
      <c r="A47" s="187" t="s">
        <v>46</v>
      </c>
      <c r="B47" s="188">
        <f>'Паричен тек'!B48</f>
        <v>57512</v>
      </c>
      <c r="C47" s="188">
        <f>'Паричен тек'!C48</f>
        <v>282469</v>
      </c>
      <c r="D47" s="188">
        <f>'Паричен тек'!D48</f>
        <v>491.14793434413684</v>
      </c>
      <c r="E47" s="175"/>
    </row>
    <row r="48" spans="1:5" ht="16.5" customHeight="1" thickTop="1" thickBot="1">
      <c r="A48" s="183" t="s">
        <v>225</v>
      </c>
      <c r="B48" s="184">
        <f>'Паричен тек'!B49</f>
        <v>282627</v>
      </c>
      <c r="C48" s="184">
        <f>'Паричен тек'!C49</f>
        <v>20898.195063399791</v>
      </c>
      <c r="D48" s="184">
        <f>'Паричен тек'!D49</f>
        <v>7.3942670245234137</v>
      </c>
      <c r="E48" s="175"/>
    </row>
    <row r="49" spans="1:5" ht="13.5" thickTop="1">
      <c r="A49" s="189"/>
      <c r="B49" s="151"/>
      <c r="C49" s="151"/>
      <c r="D49" s="151"/>
      <c r="E49" s="175"/>
    </row>
    <row r="50" spans="1:5">
      <c r="A50" s="151"/>
      <c r="B50" s="151"/>
      <c r="C50" s="151"/>
      <c r="D50" s="151"/>
      <c r="E50" s="175"/>
    </row>
    <row r="51" spans="1:5">
      <c r="A51" s="175"/>
      <c r="B51" s="175"/>
      <c r="C51" s="175"/>
      <c r="D51" s="175"/>
      <c r="E51" s="175"/>
    </row>
    <row r="52" spans="1:5">
      <c r="A52" s="175"/>
      <c r="B52" s="175"/>
      <c r="C52" s="175"/>
      <c r="D52" s="175"/>
      <c r="E52" s="175"/>
    </row>
    <row r="53" spans="1:5">
      <c r="A53" s="175"/>
      <c r="B53" s="175"/>
      <c r="C53" s="175"/>
      <c r="D53" s="175"/>
      <c r="E53" s="175"/>
    </row>
    <row r="54" spans="1:5">
      <c r="A54" s="175"/>
      <c r="B54" s="175"/>
      <c r="C54" s="175"/>
      <c r="D54" s="175"/>
      <c r="E54" s="175"/>
    </row>
    <row r="55" spans="1:5">
      <c r="A55" s="175"/>
      <c r="B55" s="175"/>
      <c r="C55" s="175"/>
      <c r="D55" s="175"/>
      <c r="E55" s="175"/>
    </row>
    <row r="56" spans="1:5">
      <c r="A56" s="175"/>
      <c r="B56" s="175"/>
      <c r="C56" s="175"/>
      <c r="D56" s="175"/>
      <c r="E56" s="175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52" customWidth="1"/>
    <col min="2" max="2" width="12" style="152" customWidth="1"/>
    <col min="3" max="3" width="10.5703125" style="152" customWidth="1"/>
    <col min="4" max="4" width="12.140625" style="152" customWidth="1"/>
    <col min="5" max="5" width="13.85546875" style="152" customWidth="1"/>
    <col min="6" max="6" width="10.7109375" style="152" customWidth="1"/>
    <col min="7" max="7" width="13.42578125" style="152" customWidth="1"/>
    <col min="8" max="16384" width="9.140625" style="152"/>
  </cols>
  <sheetData>
    <row r="1" spans="1:7" ht="15" customHeight="1">
      <c r="A1" s="157" t="s">
        <v>239</v>
      </c>
      <c r="B1" s="190" t="str">
        <f>'ФИ-Почетна'!$C$20</f>
        <v>не</v>
      </c>
      <c r="C1" s="191"/>
      <c r="D1" s="191"/>
      <c r="E1" s="192" t="s">
        <v>30</v>
      </c>
      <c r="F1" s="265" t="str">
        <f>'ФИ-Почетна'!$C$22</f>
        <v>01.01 - 30.06</v>
      </c>
      <c r="G1" s="265"/>
    </row>
    <row r="2" spans="1:7" ht="12.75" customHeight="1">
      <c r="A2" s="193" t="s">
        <v>136</v>
      </c>
      <c r="B2" s="267" t="str">
        <f>'ФИ-Почетна'!$C$18</f>
        <v>ПИ Витаминка АД</v>
      </c>
      <c r="C2" s="268"/>
      <c r="D2" s="268"/>
      <c r="E2" s="192" t="s">
        <v>327</v>
      </c>
      <c r="F2" s="266">
        <f>'ФИ-Почетна'!$C$23</f>
        <v>2019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91"/>
      <c r="B4" s="194"/>
      <c r="C4" s="194"/>
      <c r="D4" s="194"/>
      <c r="E4" s="191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6" customFormat="1" ht="27.75" customHeight="1">
      <c r="A6" s="262"/>
      <c r="B6" s="195" t="s">
        <v>231</v>
      </c>
      <c r="C6" s="195" t="s">
        <v>138</v>
      </c>
      <c r="D6" s="195" t="s">
        <v>232</v>
      </c>
      <c r="E6" s="195" t="s">
        <v>139</v>
      </c>
      <c r="F6" s="269"/>
      <c r="G6" s="269"/>
    </row>
    <row r="7" spans="1:7">
      <c r="A7" s="197" t="s">
        <v>157</v>
      </c>
      <c r="B7" s="198">
        <f>Капитал!B9</f>
        <v>248771</v>
      </c>
      <c r="C7" s="198">
        <f>Капитал!C9</f>
        <v>-8649</v>
      </c>
      <c r="D7" s="198">
        <f>Капитал!D9</f>
        <v>236761</v>
      </c>
      <c r="E7" s="198">
        <f>Капитал!E9</f>
        <v>443752</v>
      </c>
      <c r="F7" s="198">
        <f>Капитал!F9</f>
        <v>0</v>
      </c>
      <c r="G7" s="199">
        <f>Капитал!G9</f>
        <v>920635</v>
      </c>
    </row>
    <row r="8" spans="1:7">
      <c r="A8" s="200" t="s">
        <v>243</v>
      </c>
      <c r="B8" s="201">
        <f>Капитал!B10</f>
        <v>0</v>
      </c>
      <c r="C8" s="201">
        <f>Капитал!C10</f>
        <v>0</v>
      </c>
      <c r="D8" s="201">
        <f>Капитал!D10</f>
        <v>0</v>
      </c>
      <c r="E8" s="201">
        <f>Капитал!E10</f>
        <v>0</v>
      </c>
      <c r="F8" s="201">
        <f>Капитал!F10</f>
        <v>0</v>
      </c>
      <c r="G8" s="199">
        <f>Капитал!G10</f>
        <v>0</v>
      </c>
    </row>
    <row r="9" spans="1:7">
      <c r="A9" s="200" t="s">
        <v>142</v>
      </c>
      <c r="B9" s="201">
        <f>Капитал!B11</f>
        <v>0</v>
      </c>
      <c r="C9" s="201">
        <f>Капитал!C11</f>
        <v>0</v>
      </c>
      <c r="D9" s="201">
        <f>Капитал!D11</f>
        <v>0</v>
      </c>
      <c r="E9" s="201">
        <f>Капитал!E11</f>
        <v>0</v>
      </c>
      <c r="F9" s="201">
        <f>Капитал!F11</f>
        <v>0</v>
      </c>
      <c r="G9" s="199">
        <f>Капитал!G11</f>
        <v>0</v>
      </c>
    </row>
    <row r="10" spans="1:7">
      <c r="A10" s="200" t="s">
        <v>143</v>
      </c>
      <c r="B10" s="201">
        <f>Капитал!B12</f>
        <v>0</v>
      </c>
      <c r="C10" s="201">
        <f>Капитал!C12</f>
        <v>0</v>
      </c>
      <c r="D10" s="201">
        <f>Капитал!D12</f>
        <v>0</v>
      </c>
      <c r="E10" s="201">
        <f>Капитал!E12</f>
        <v>0</v>
      </c>
      <c r="F10" s="201">
        <f>Капитал!F12</f>
        <v>0</v>
      </c>
      <c r="G10" s="199">
        <f>Капитал!G12</f>
        <v>0</v>
      </c>
    </row>
    <row r="11" spans="1:7">
      <c r="A11" s="200" t="s">
        <v>144</v>
      </c>
      <c r="B11" s="201">
        <f>Капитал!B13</f>
        <v>0</v>
      </c>
      <c r="C11" s="201">
        <f>Капитал!C13</f>
        <v>0</v>
      </c>
      <c r="D11" s="201">
        <f>Капитал!D13</f>
        <v>0</v>
      </c>
      <c r="E11" s="201">
        <f>Капитал!E13</f>
        <v>0</v>
      </c>
      <c r="F11" s="201">
        <f>Капитал!F13</f>
        <v>0</v>
      </c>
      <c r="G11" s="199">
        <f>Капитал!G13</f>
        <v>0</v>
      </c>
    </row>
    <row r="12" spans="1:7">
      <c r="A12" s="200" t="s">
        <v>145</v>
      </c>
      <c r="B12" s="201">
        <f>Капитал!B14</f>
        <v>0</v>
      </c>
      <c r="C12" s="201">
        <f>Капитал!C14</f>
        <v>0</v>
      </c>
      <c r="D12" s="201">
        <f>Капитал!D14</f>
        <v>0</v>
      </c>
      <c r="E12" s="201">
        <f>Капитал!E14</f>
        <v>51717</v>
      </c>
      <c r="F12" s="201">
        <f>Капитал!F14</f>
        <v>0</v>
      </c>
      <c r="G12" s="199">
        <f>Капитал!G14</f>
        <v>51717</v>
      </c>
    </row>
    <row r="13" spans="1:7">
      <c r="A13" s="200" t="s">
        <v>146</v>
      </c>
      <c r="B13" s="201">
        <f>Капитал!B15</f>
        <v>0</v>
      </c>
      <c r="C13" s="201">
        <f>Капитал!C15</f>
        <v>0</v>
      </c>
      <c r="D13" s="201">
        <f>Капитал!D15</f>
        <v>16431</v>
      </c>
      <c r="E13" s="201">
        <f>Капитал!E15</f>
        <v>-16431</v>
      </c>
      <c r="F13" s="201">
        <f>Капитал!F15</f>
        <v>0</v>
      </c>
      <c r="G13" s="199">
        <f>Капитал!G15</f>
        <v>0</v>
      </c>
    </row>
    <row r="14" spans="1:7" ht="25.5">
      <c r="A14" s="200" t="s">
        <v>233</v>
      </c>
      <c r="B14" s="201">
        <f>Капитал!B16</f>
        <v>0</v>
      </c>
      <c r="C14" s="201">
        <f>Капитал!C16</f>
        <v>0</v>
      </c>
      <c r="D14" s="201">
        <f>Капитал!D16</f>
        <v>0</v>
      </c>
      <c r="E14" s="201">
        <f>Капитал!E16</f>
        <v>-13145</v>
      </c>
      <c r="F14" s="201">
        <f>Капитал!F16</f>
        <v>0</v>
      </c>
      <c r="G14" s="199">
        <f>Капитал!G16</f>
        <v>-13145</v>
      </c>
    </row>
    <row r="15" spans="1:7" ht="25.5">
      <c r="A15" s="200" t="s">
        <v>147</v>
      </c>
      <c r="B15" s="201">
        <f>Капитал!B17</f>
        <v>0</v>
      </c>
      <c r="C15" s="201">
        <f>Капитал!C17</f>
        <v>0</v>
      </c>
      <c r="D15" s="201">
        <f>Капитал!D17</f>
        <v>0</v>
      </c>
      <c r="E15" s="201">
        <f>Капитал!E17</f>
        <v>-3286</v>
      </c>
      <c r="F15" s="201">
        <f>Капитал!F17</f>
        <v>0</v>
      </c>
      <c r="G15" s="199">
        <f>Капитал!G17</f>
        <v>-3286</v>
      </c>
    </row>
    <row r="16" spans="1:7">
      <c r="A16" s="200" t="s">
        <v>242</v>
      </c>
      <c r="B16" s="201">
        <f>Капитал!B18</f>
        <v>0</v>
      </c>
      <c r="C16" s="201">
        <f>Капитал!C18</f>
        <v>0</v>
      </c>
      <c r="D16" s="201">
        <f>Капитал!D18</f>
        <v>10501</v>
      </c>
      <c r="E16" s="201">
        <f>Капитал!E18</f>
        <v>0</v>
      </c>
      <c r="F16" s="201">
        <f>Капитал!F18</f>
        <v>0</v>
      </c>
      <c r="G16" s="199">
        <f>Капитал!G18</f>
        <v>10501</v>
      </c>
    </row>
    <row r="17" spans="1:7">
      <c r="A17" s="200" t="s">
        <v>148</v>
      </c>
      <c r="B17" s="201">
        <f>Капитал!B19</f>
        <v>0</v>
      </c>
      <c r="C17" s="201">
        <f>Капитал!C19</f>
        <v>0</v>
      </c>
      <c r="D17" s="201">
        <f>Капитал!D19</f>
        <v>0</v>
      </c>
      <c r="E17" s="201">
        <f>Капитал!E19</f>
        <v>0</v>
      </c>
      <c r="F17" s="201">
        <f>Капитал!F19</f>
        <v>0</v>
      </c>
      <c r="G17" s="199">
        <f>Капитал!G19</f>
        <v>0</v>
      </c>
    </row>
    <row r="18" spans="1:7">
      <c r="A18" s="200" t="s">
        <v>149</v>
      </c>
      <c r="B18" s="201">
        <f>Капитал!B20</f>
        <v>0</v>
      </c>
      <c r="C18" s="201">
        <f>Капитал!C20</f>
        <v>0</v>
      </c>
      <c r="D18" s="201">
        <f>Капитал!D20</f>
        <v>0</v>
      </c>
      <c r="E18" s="201">
        <f>Капитал!E20</f>
        <v>0</v>
      </c>
      <c r="F18" s="201">
        <f>Капитал!F20</f>
        <v>0</v>
      </c>
      <c r="G18" s="199">
        <f>Капитал!G20</f>
        <v>0</v>
      </c>
    </row>
    <row r="19" spans="1:7" ht="25.5">
      <c r="A19" s="200" t="s">
        <v>150</v>
      </c>
      <c r="B19" s="201">
        <f>Капитал!B21</f>
        <v>0</v>
      </c>
      <c r="C19" s="201">
        <f>Капитал!C21</f>
        <v>0</v>
      </c>
      <c r="D19" s="201">
        <f>Капитал!D21</f>
        <v>0</v>
      </c>
      <c r="E19" s="201">
        <f>Капитал!E21</f>
        <v>0</v>
      </c>
      <c r="F19" s="201">
        <f>Капитал!F21</f>
        <v>0</v>
      </c>
      <c r="G19" s="199">
        <f>Капитал!G21</f>
        <v>0</v>
      </c>
    </row>
    <row r="20" spans="1:7" ht="25.5">
      <c r="A20" s="200" t="s">
        <v>151</v>
      </c>
      <c r="B20" s="201">
        <f>Капитал!B22</f>
        <v>0</v>
      </c>
      <c r="C20" s="201">
        <f>Капитал!C22</f>
        <v>0</v>
      </c>
      <c r="D20" s="201">
        <f>Капитал!D22</f>
        <v>0</v>
      </c>
      <c r="E20" s="201">
        <f>Капитал!E22</f>
        <v>0</v>
      </c>
      <c r="F20" s="201">
        <f>Капитал!F22</f>
        <v>0</v>
      </c>
      <c r="G20" s="199">
        <f>Капитал!G22</f>
        <v>0</v>
      </c>
    </row>
    <row r="21" spans="1:7">
      <c r="A21" s="200" t="s">
        <v>140</v>
      </c>
      <c r="B21" s="201">
        <f>Капитал!B23</f>
        <v>0</v>
      </c>
      <c r="C21" s="201">
        <f>Капитал!C23</f>
        <v>0</v>
      </c>
      <c r="D21" s="201">
        <f>Капитал!D23</f>
        <v>0</v>
      </c>
      <c r="E21" s="201">
        <f>Капитал!E23</f>
        <v>0</v>
      </c>
      <c r="F21" s="201">
        <f>Капитал!F23</f>
        <v>0</v>
      </c>
      <c r="G21" s="199">
        <f>Капитал!G23</f>
        <v>0</v>
      </c>
    </row>
    <row r="22" spans="1:7">
      <c r="A22" s="200" t="s">
        <v>152</v>
      </c>
      <c r="B22" s="201">
        <f>Капитал!B24</f>
        <v>0</v>
      </c>
      <c r="C22" s="201">
        <f>Капитал!C24</f>
        <v>0</v>
      </c>
      <c r="D22" s="201">
        <f>Капитал!D24</f>
        <v>0</v>
      </c>
      <c r="E22" s="201">
        <f>Капитал!E24</f>
        <v>0</v>
      </c>
      <c r="F22" s="201">
        <f>Капитал!F24</f>
        <v>0</v>
      </c>
      <c r="G22" s="199">
        <f>Капитал!G24</f>
        <v>0</v>
      </c>
    </row>
    <row r="23" spans="1:7">
      <c r="A23" s="200" t="s">
        <v>153</v>
      </c>
      <c r="B23" s="201">
        <f>Капитал!B25</f>
        <v>0</v>
      </c>
      <c r="C23" s="201">
        <f>Капитал!C25</f>
        <v>0</v>
      </c>
      <c r="D23" s="201">
        <f>Капитал!D25</f>
        <v>0</v>
      </c>
      <c r="E23" s="201">
        <f>Капитал!E25</f>
        <v>0</v>
      </c>
      <c r="F23" s="201">
        <f>Капитал!F25</f>
        <v>0</v>
      </c>
      <c r="G23" s="199">
        <f>Капитал!G25</f>
        <v>0</v>
      </c>
    </row>
    <row r="24" spans="1:7">
      <c r="A24" s="200" t="s">
        <v>154</v>
      </c>
      <c r="B24" s="201">
        <f>Капитал!B26</f>
        <v>0</v>
      </c>
      <c r="C24" s="201">
        <f>Капитал!C26</f>
        <v>0</v>
      </c>
      <c r="D24" s="201">
        <f>Капитал!D26</f>
        <v>0</v>
      </c>
      <c r="E24" s="201">
        <f>Капитал!E26</f>
        <v>0</v>
      </c>
      <c r="F24" s="201">
        <f>Капитал!F26</f>
        <v>0</v>
      </c>
      <c r="G24" s="199">
        <f>Капитал!G26</f>
        <v>0</v>
      </c>
    </row>
    <row r="25" spans="1:7" ht="15.75" customHeight="1" thickBot="1">
      <c r="A25" s="202" t="s">
        <v>155</v>
      </c>
      <c r="B25" s="203">
        <f>Капитал!B27</f>
        <v>0</v>
      </c>
      <c r="C25" s="203">
        <f>Капитал!C27</f>
        <v>0</v>
      </c>
      <c r="D25" s="203">
        <f>Капитал!D27</f>
        <v>0</v>
      </c>
      <c r="E25" s="203">
        <f>Капитал!E27</f>
        <v>0</v>
      </c>
      <c r="F25" s="203">
        <f>Капитал!F27</f>
        <v>0</v>
      </c>
      <c r="G25" s="199">
        <f>Капитал!G27</f>
        <v>0</v>
      </c>
    </row>
    <row r="26" spans="1:7" ht="14.25" thickTop="1" thickBot="1">
      <c r="A26" s="204" t="s">
        <v>156</v>
      </c>
      <c r="B26" s="205">
        <f>Капитал!B28</f>
        <v>248771</v>
      </c>
      <c r="C26" s="205">
        <f>Капитал!C28</f>
        <v>-8649</v>
      </c>
      <c r="D26" s="205">
        <f>Капитал!D28</f>
        <v>263693</v>
      </c>
      <c r="E26" s="205">
        <f>Капитал!E28</f>
        <v>462607</v>
      </c>
      <c r="F26" s="205">
        <f>Капитал!F28</f>
        <v>0</v>
      </c>
      <c r="G26" s="205">
        <f>Капитал!G28</f>
        <v>966422</v>
      </c>
    </row>
    <row r="27" spans="1:7" ht="13.5" thickTop="1">
      <c r="A27" s="200" t="s">
        <v>243</v>
      </c>
      <c r="B27" s="206">
        <f>Капитал!B29</f>
        <v>0</v>
      </c>
      <c r="C27" s="206">
        <f>Капитал!C29</f>
        <v>0</v>
      </c>
      <c r="D27" s="206">
        <f>Капитал!D29</f>
        <v>0</v>
      </c>
      <c r="E27" s="206">
        <f>Капитал!E29</f>
        <v>0</v>
      </c>
      <c r="F27" s="206">
        <f>Капитал!F29</f>
        <v>0</v>
      </c>
      <c r="G27" s="207">
        <f>Капитал!G29</f>
        <v>0</v>
      </c>
    </row>
    <row r="28" spans="1:7">
      <c r="A28" s="200" t="s">
        <v>142</v>
      </c>
      <c r="B28" s="201">
        <f>Капитал!B30</f>
        <v>0</v>
      </c>
      <c r="C28" s="201">
        <f>Капитал!C30</f>
        <v>0</v>
      </c>
      <c r="D28" s="201">
        <f>Капитал!D30</f>
        <v>0</v>
      </c>
      <c r="E28" s="201">
        <f>Капитал!E30</f>
        <v>0</v>
      </c>
      <c r="F28" s="201">
        <f>Капитал!F30</f>
        <v>0</v>
      </c>
      <c r="G28" s="207">
        <f>Капитал!G30</f>
        <v>0</v>
      </c>
    </row>
    <row r="29" spans="1:7">
      <c r="A29" s="200" t="s">
        <v>143</v>
      </c>
      <c r="B29" s="201">
        <f>Капитал!B31</f>
        <v>0</v>
      </c>
      <c r="C29" s="201">
        <f>Капитал!C31</f>
        <v>0</v>
      </c>
      <c r="D29" s="201">
        <f>Капитал!D31</f>
        <v>0</v>
      </c>
      <c r="E29" s="201">
        <f>Капитал!E31</f>
        <v>0</v>
      </c>
      <c r="F29" s="201">
        <f>Капитал!F31</f>
        <v>0</v>
      </c>
      <c r="G29" s="207">
        <f>Капитал!G31</f>
        <v>0</v>
      </c>
    </row>
    <row r="30" spans="1:7">
      <c r="A30" s="200" t="s">
        <v>144</v>
      </c>
      <c r="B30" s="201">
        <f>Капитал!B32</f>
        <v>0</v>
      </c>
      <c r="C30" s="201">
        <f>Капитал!C32</f>
        <v>0</v>
      </c>
      <c r="D30" s="201">
        <f>Капитал!D32</f>
        <v>0</v>
      </c>
      <c r="E30" s="201">
        <f>Капитал!E32</f>
        <v>0</v>
      </c>
      <c r="F30" s="201">
        <f>Капитал!F32</f>
        <v>0</v>
      </c>
      <c r="G30" s="207">
        <f>Капитал!G32</f>
        <v>0</v>
      </c>
    </row>
    <row r="31" spans="1:7">
      <c r="A31" s="200" t="s">
        <v>145</v>
      </c>
      <c r="B31" s="201">
        <f>Капитал!B33</f>
        <v>0</v>
      </c>
      <c r="C31" s="201">
        <f>Капитал!C33</f>
        <v>0</v>
      </c>
      <c r="D31" s="201">
        <f>Капитал!D33</f>
        <v>0</v>
      </c>
      <c r="E31" s="201">
        <f>Капитал!E33</f>
        <v>7539</v>
      </c>
      <c r="F31" s="201">
        <f>Капитал!F33</f>
        <v>0</v>
      </c>
      <c r="G31" s="207">
        <f>Капитал!G33</f>
        <v>7539</v>
      </c>
    </row>
    <row r="32" spans="1:7">
      <c r="A32" s="200" t="s">
        <v>146</v>
      </c>
      <c r="B32" s="201">
        <f>Капитал!B34</f>
        <v>0</v>
      </c>
      <c r="C32" s="201">
        <f>Капитал!C34</f>
        <v>0</v>
      </c>
      <c r="D32" s="201">
        <f>Капитал!D34</f>
        <v>31177</v>
      </c>
      <c r="E32" s="201">
        <f>Капитал!E34</f>
        <v>-31178</v>
      </c>
      <c r="F32" s="201">
        <f>Капитал!F34</f>
        <v>0</v>
      </c>
      <c r="G32" s="207">
        <f>Капитал!G34</f>
        <v>-1</v>
      </c>
    </row>
    <row r="33" spans="1:7" ht="25.5">
      <c r="A33" s="200" t="s">
        <v>233</v>
      </c>
      <c r="B33" s="201">
        <f>Капитал!B35</f>
        <v>0</v>
      </c>
      <c r="C33" s="201">
        <f>Капитал!C35</f>
        <v>0</v>
      </c>
      <c r="D33" s="201">
        <f>Капитал!D35</f>
        <v>0</v>
      </c>
      <c r="E33" s="201">
        <f>Капитал!E35</f>
        <v>-16420</v>
      </c>
      <c r="F33" s="201">
        <f>Капитал!F35</f>
        <v>0</v>
      </c>
      <c r="G33" s="207">
        <f>Капитал!G35</f>
        <v>-16420</v>
      </c>
    </row>
    <row r="34" spans="1:7" ht="25.5">
      <c r="A34" s="200" t="s">
        <v>147</v>
      </c>
      <c r="B34" s="201">
        <f>Капитал!B36</f>
        <v>0</v>
      </c>
      <c r="C34" s="201">
        <f>Капитал!C36</f>
        <v>0</v>
      </c>
      <c r="D34" s="201">
        <f>Капитал!D36</f>
        <v>0</v>
      </c>
      <c r="E34" s="201">
        <f>Капитал!E36</f>
        <v>-4120</v>
      </c>
      <c r="F34" s="201">
        <f>Капитал!F36</f>
        <v>0</v>
      </c>
      <c r="G34" s="207">
        <f>Капитал!G36</f>
        <v>-4120</v>
      </c>
    </row>
    <row r="35" spans="1:7">
      <c r="A35" s="200" t="s">
        <v>242</v>
      </c>
      <c r="B35" s="201">
        <f>Капитал!B37</f>
        <v>0</v>
      </c>
      <c r="C35" s="201">
        <f>Капитал!C37</f>
        <v>0</v>
      </c>
      <c r="D35" s="201">
        <f>Капитал!D37</f>
        <v>0</v>
      </c>
      <c r="E35" s="201">
        <f>Капитал!E37</f>
        <v>0</v>
      </c>
      <c r="F35" s="201">
        <f>Капитал!F37</f>
        <v>0</v>
      </c>
      <c r="G35" s="207">
        <f>Капитал!G37</f>
        <v>0</v>
      </c>
    </row>
    <row r="36" spans="1:7">
      <c r="A36" s="200" t="s">
        <v>148</v>
      </c>
      <c r="B36" s="201">
        <f>Капитал!B38</f>
        <v>0</v>
      </c>
      <c r="C36" s="201">
        <f>Капитал!C38</f>
        <v>0</v>
      </c>
      <c r="D36" s="201">
        <f>Капитал!D38</f>
        <v>0</v>
      </c>
      <c r="E36" s="201">
        <f>Капитал!E38</f>
        <v>0</v>
      </c>
      <c r="F36" s="201">
        <f>Капитал!F38</f>
        <v>0</v>
      </c>
      <c r="G36" s="207">
        <f>Капитал!G38</f>
        <v>0</v>
      </c>
    </row>
    <row r="37" spans="1:7">
      <c r="A37" s="200" t="s">
        <v>149</v>
      </c>
      <c r="B37" s="201">
        <f>Капитал!B39</f>
        <v>0</v>
      </c>
      <c r="C37" s="201">
        <f>Капитал!C39</f>
        <v>0</v>
      </c>
      <c r="D37" s="201">
        <f>Капитал!D39</f>
        <v>0</v>
      </c>
      <c r="E37" s="201">
        <f>Капитал!E39</f>
        <v>0</v>
      </c>
      <c r="F37" s="201">
        <f>Капитал!F39</f>
        <v>0</v>
      </c>
      <c r="G37" s="207">
        <f>Капитал!G39</f>
        <v>0</v>
      </c>
    </row>
    <row r="38" spans="1:7" ht="25.5">
      <c r="A38" s="200" t="s">
        <v>150</v>
      </c>
      <c r="B38" s="201">
        <f>Капитал!B40</f>
        <v>0</v>
      </c>
      <c r="C38" s="201">
        <f>Капитал!C40</f>
        <v>0</v>
      </c>
      <c r="D38" s="201">
        <f>Капитал!D40</f>
        <v>0</v>
      </c>
      <c r="E38" s="201">
        <f>Капитал!E40</f>
        <v>0</v>
      </c>
      <c r="F38" s="201">
        <f>Капитал!F40</f>
        <v>0</v>
      </c>
      <c r="G38" s="207">
        <f>Капитал!G40</f>
        <v>0</v>
      </c>
    </row>
    <row r="39" spans="1:7" ht="25.5">
      <c r="A39" s="200" t="s">
        <v>151</v>
      </c>
      <c r="B39" s="201">
        <f>Капитал!B41</f>
        <v>0</v>
      </c>
      <c r="C39" s="201">
        <f>Капитал!C41</f>
        <v>0</v>
      </c>
      <c r="D39" s="201">
        <f>Капитал!D41</f>
        <v>0</v>
      </c>
      <c r="E39" s="201">
        <f>Капитал!E41</f>
        <v>0</v>
      </c>
      <c r="F39" s="201">
        <f>Капитал!F41</f>
        <v>0</v>
      </c>
      <c r="G39" s="207">
        <f>Капитал!G41</f>
        <v>0</v>
      </c>
    </row>
    <row r="40" spans="1:7">
      <c r="A40" s="200" t="s">
        <v>140</v>
      </c>
      <c r="B40" s="201">
        <f>Капитал!B42</f>
        <v>0</v>
      </c>
      <c r="C40" s="201">
        <f>Капитал!C42</f>
        <v>0</v>
      </c>
      <c r="D40" s="201">
        <f>Капитал!D42</f>
        <v>0</v>
      </c>
      <c r="E40" s="201">
        <f>Капитал!E42</f>
        <v>0</v>
      </c>
      <c r="F40" s="201">
        <f>Капитал!F42</f>
        <v>0</v>
      </c>
      <c r="G40" s="207">
        <f>Капитал!G42</f>
        <v>0</v>
      </c>
    </row>
    <row r="41" spans="1:7">
      <c r="A41" s="200" t="s">
        <v>152</v>
      </c>
      <c r="B41" s="201">
        <f>Капитал!B43</f>
        <v>0</v>
      </c>
      <c r="C41" s="201">
        <f>Капитал!C43</f>
        <v>0</v>
      </c>
      <c r="D41" s="201">
        <f>Капитал!D43</f>
        <v>0</v>
      </c>
      <c r="E41" s="201">
        <f>Капитал!E43</f>
        <v>0</v>
      </c>
      <c r="F41" s="201">
        <f>Капитал!F43</f>
        <v>0</v>
      </c>
      <c r="G41" s="207">
        <f>Капитал!G43</f>
        <v>0</v>
      </c>
    </row>
    <row r="42" spans="1:7">
      <c r="A42" s="200" t="s">
        <v>153</v>
      </c>
      <c r="B42" s="201">
        <f>Капитал!B44</f>
        <v>0</v>
      </c>
      <c r="C42" s="201">
        <f>Капитал!C44</f>
        <v>0</v>
      </c>
      <c r="D42" s="201">
        <f>Капитал!D44</f>
        <v>0</v>
      </c>
      <c r="E42" s="201">
        <f>Капитал!E44</f>
        <v>0</v>
      </c>
      <c r="F42" s="201">
        <f>Капитал!F44</f>
        <v>0</v>
      </c>
      <c r="G42" s="207">
        <f>Капитал!G44</f>
        <v>0</v>
      </c>
    </row>
    <row r="43" spans="1:7">
      <c r="A43" s="200" t="s">
        <v>154</v>
      </c>
      <c r="B43" s="201">
        <f>Капитал!B45</f>
        <v>0</v>
      </c>
      <c r="C43" s="201">
        <f>Капитал!C45</f>
        <v>0</v>
      </c>
      <c r="D43" s="201">
        <f>Капитал!D45</f>
        <v>0</v>
      </c>
      <c r="E43" s="201">
        <f>Капитал!E45</f>
        <v>0</v>
      </c>
      <c r="F43" s="201">
        <f>Капитал!F45</f>
        <v>0</v>
      </c>
      <c r="G43" s="207">
        <f>Капитал!G45</f>
        <v>0</v>
      </c>
    </row>
    <row r="44" spans="1:7" ht="15.75" customHeight="1" thickBot="1">
      <c r="A44" s="202" t="s">
        <v>155</v>
      </c>
      <c r="B44" s="203">
        <f>Капитал!B46</f>
        <v>0</v>
      </c>
      <c r="C44" s="203">
        <f>Капитал!C46</f>
        <v>0</v>
      </c>
      <c r="D44" s="203">
        <f>Капитал!D46</f>
        <v>0</v>
      </c>
      <c r="E44" s="203">
        <f>Капитал!E46</f>
        <v>0</v>
      </c>
      <c r="F44" s="203">
        <f>Капитал!F46</f>
        <v>0</v>
      </c>
      <c r="G44" s="207">
        <f>Капитал!G46</f>
        <v>0</v>
      </c>
    </row>
    <row r="45" spans="1:7" ht="14.25" thickTop="1" thickBot="1">
      <c r="A45" s="204" t="s">
        <v>158</v>
      </c>
      <c r="B45" s="205">
        <f>Капитал!B47</f>
        <v>248771</v>
      </c>
      <c r="C45" s="205">
        <f>Капитал!C47</f>
        <v>-8649</v>
      </c>
      <c r="D45" s="205">
        <f>Капитал!D47</f>
        <v>294870</v>
      </c>
      <c r="E45" s="205">
        <f>Капитал!E47</f>
        <v>418428</v>
      </c>
      <c r="F45" s="205">
        <f>Капитал!F47</f>
        <v>0</v>
      </c>
      <c r="G45" s="205">
        <f>Капитал!G47</f>
        <v>953420</v>
      </c>
    </row>
    <row r="46" spans="1:7" ht="13.5" thickTop="1">
      <c r="A46" s="191"/>
      <c r="B46" s="191"/>
      <c r="C46" s="191"/>
      <c r="D46" s="191"/>
      <c r="E46" s="191"/>
      <c r="F46" s="191"/>
      <c r="G46" s="191"/>
    </row>
    <row r="47" spans="1:7">
      <c r="A47" s="191"/>
      <c r="B47" s="191"/>
      <c r="C47" s="191"/>
      <c r="D47" s="191"/>
      <c r="E47" s="191"/>
      <c r="F47" s="191"/>
      <c r="G47" s="191"/>
    </row>
    <row r="48" spans="1:7">
      <c r="A48" s="191"/>
      <c r="B48" s="191"/>
      <c r="C48" s="191"/>
      <c r="D48" s="191"/>
      <c r="E48" s="191"/>
      <c r="F48" s="191"/>
      <c r="G48" s="191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2019-07-31T06:37:29Z</cp:lastPrinted>
  <dcterms:created xsi:type="dcterms:W3CDTF">2008-02-12T15:15:13Z</dcterms:created>
  <dcterms:modified xsi:type="dcterms:W3CDTF">2019-08-09T08:05:39Z</dcterms:modified>
</cp:coreProperties>
</file>