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workbookProtection workbookPassword="B44F" lockStructure="1"/>
  <bookViews>
    <workbookView xWindow="-120" yWindow="-120" windowWidth="24240" windowHeight="1374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/>
  <c r="E46" i="22"/>
  <c r="E46" i="20" s="1"/>
  <c r="E44" i="22"/>
  <c r="E44" i="20" s="1"/>
  <c r="E42" i="22"/>
  <c r="E42" i="20"/>
  <c r="E40" i="22"/>
  <c r="E40" i="20" s="1"/>
  <c r="E39" i="22"/>
  <c r="E39" i="20"/>
  <c r="E38" i="22"/>
  <c r="E38" i="20" s="1"/>
  <c r="D37" i="22"/>
  <c r="D37" i="20" s="1"/>
  <c r="C37" i="22"/>
  <c r="E37" i="22" s="1"/>
  <c r="E37" i="20" s="1"/>
  <c r="E36" i="22"/>
  <c r="E36" i="20" s="1"/>
  <c r="E35" i="22"/>
  <c r="E35" i="20" s="1"/>
  <c r="E34" i="22"/>
  <c r="E34" i="20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C11" i="22" s="1"/>
  <c r="E33" i="22" l="1"/>
  <c r="E33" i="20" s="1"/>
  <c r="E20" i="22"/>
  <c r="E20" i="20" s="1"/>
  <c r="C12" i="20"/>
  <c r="E12" i="22"/>
  <c r="E12" i="20" s="1"/>
  <c r="C37" i="20"/>
  <c r="C11" i="20"/>
  <c r="C32" i="22"/>
  <c r="D11" i="22"/>
  <c r="D32" i="22" l="1"/>
  <c r="D11" i="20"/>
  <c r="E11" i="22"/>
  <c r="E11" i="20" s="1"/>
  <c r="C41" i="22"/>
  <c r="C32" i="20"/>
  <c r="E32" i="22"/>
  <c r="E32" i="20" s="1"/>
  <c r="C41" i="20" l="1"/>
  <c r="C43" i="22"/>
  <c r="D41" i="22"/>
  <c r="E41" i="22" s="1"/>
  <c r="E41" i="20" s="1"/>
  <c r="D32" i="20"/>
  <c r="C43" i="20" l="1"/>
  <c r="C45" i="22"/>
  <c r="D43" i="22"/>
  <c r="E43" i="22" s="1"/>
  <c r="E43" i="20" s="1"/>
  <c r="D41" i="20"/>
  <c r="D43" i="20" l="1"/>
  <c r="D45" i="22"/>
  <c r="C45" i="20"/>
  <c r="E45" i="22"/>
  <c r="E45" i="20" s="1"/>
  <c r="C49" i="22"/>
  <c r="C47" i="22"/>
  <c r="C47" i="20" l="1"/>
  <c r="D49" i="22"/>
  <c r="D49" i="20" s="1"/>
  <c r="D47" i="22"/>
  <c r="D47" i="20" s="1"/>
  <c r="D45" i="20"/>
  <c r="C49" i="20"/>
  <c r="E49" i="22"/>
  <c r="E49" i="20" s="1"/>
  <c r="E47" i="22" l="1"/>
  <c r="E47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<sst xmlns="http://schemas.openxmlformats.org/spreadsheetml/2006/main" count="147" uniqueCount="140">
  <si>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</si>
  <si>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</si>
  <si>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</si>
  <si>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</si>
  <si>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</si>
  <si>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</si>
  <si>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</si>
  <si>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</si>
  <si>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</si>
  <si>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</si>
  <si>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</si>
  <si>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</si>
  <si>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</si>
  <si>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</si>
  <si>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</si>
  <si>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</si>
  <si>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</si>
  <si>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</si>
  <si>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</si>
  <si>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</si>
  <si>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</si>
  <si>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</si>
  <si>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</si>
  <si>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</si>
  <si>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</si>
  <si>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</si>
  <si>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</si>
  <si>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</si>
  <si>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</si>
  <si>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</si>
  <si>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</si>
  <si>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</si>
  <si>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</si>
  <si>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</si>
  <si>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</si>
  <si>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</si>
  <si>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</si>
  <si>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</si>
  <si>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</si>
  <si>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</si>
  <si>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</si>
  <si>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</si>
  <si>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</si>
  <si>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</si>
  <si>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</si>
  <si>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</si>
  <si>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</si>
  <si>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</si>
  <si>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</si>
  <si>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</si>
  <si>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</si>
  <si>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</si>
  <si>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</si>
  <si>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</si>
  <si>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</si>
  <si>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</si>
  <si>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</si>
  <si>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</si>
  <si>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</si>
  <si>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</si>
  <si>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</si>
  <si>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</si>
  <si>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</si>
  <si>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</si>
  <si>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</si>
  <si>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</si>
  <si>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</si>
  <si>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</si>
  <si>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</si>
  <si>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</si>
  <si>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</si>
  <si>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</si>
  <si>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</si>
  <si>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</si>
  <si>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</si>
  <si>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</si>
  <si>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</si>
  <si>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</si>
  <si>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</si>
  <si>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</si>
  <si>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</si>
  <si>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</si>
  <si>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</si>
  <si>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</si>
  <si>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</si>
  <si>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</si>
  <si>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</si>
  <si>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</si>
  <si>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</si>
  <si>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</si>
  <si>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</si>
  <si>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</si>
  <si>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</si>
  <si>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</si>
  <si>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</si>
  <si>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</si>
  <si>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</si>
  <si>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</si>
  <si>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</si>
  <si>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</si>
  <si>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</si>
  <si>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</si>
  <si>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</si>
  <si>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</si>
  <si>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</si>
  <si>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</si>
  <si>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</si>
  <si>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</si>
  <si>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</si>
  <si>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</si>
  <si>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</si>
  <si>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</si>
  <si>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</si>
  <si>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</si>
  <si>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</si>
  <si>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</si>
  <si>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</si>
  <si>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</si>
  <si>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</si>
  <si>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</si>
  <si>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</si>
  <si>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</si>
  <si>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</si>
  <si>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</si>
  <si>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</si>
  <si>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</si>
  <si>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</si>
  <si>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</si>
  <si>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</si>
  <si>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</si>
  <si>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</si>
  <si>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</si>
  <si>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</si>
  <si>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</si>
  <si>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</si>
  <si>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</si>
  <si>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</si>
  <si>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</si>
  <si>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</si>
  <si>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ПИ Витаминка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</si>
</sst>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3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3" fontId="5" fillId="4" borderId="2" xfId="3" applyNumberFormat="1" applyFill="1" applyBorder="1" applyAlignment="1" applyProtection="1">
      <alignment horizontal="right" vertical="center"/>
      <protection locked="0"/>
    </xf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2" sqref="C22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5"/>
      <c r="B1" s="96"/>
      <c r="C1" s="96"/>
      <c r="D1" s="96"/>
      <c r="E1" s="96"/>
      <c r="F1" s="96"/>
      <c r="G1" s="96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90"/>
      <c r="K6" s="90"/>
      <c r="L6" s="90"/>
      <c r="M6" s="90"/>
      <c r="N6" s="90"/>
      <c r="O6" s="90"/>
      <c r="P6" s="90"/>
      <c r="Q6" s="90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90"/>
      <c r="K7" s="90"/>
      <c r="L7" s="90"/>
      <c r="M7" s="90"/>
      <c r="N7" s="90"/>
      <c r="O7" s="90"/>
      <c r="P7" s="90"/>
      <c r="Q7" s="90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90"/>
      <c r="K8" s="90"/>
      <c r="L8" s="90"/>
      <c r="M8" s="90"/>
      <c r="N8" s="90"/>
      <c r="O8" s="90"/>
      <c r="P8" s="90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9" t="s">
        <v>92</v>
      </c>
      <c r="B9" s="100"/>
      <c r="C9" s="100"/>
      <c r="D9" s="100"/>
      <c r="E9" s="100"/>
      <c r="F9" s="100"/>
      <c r="G9" s="100"/>
      <c r="H9" s="101"/>
      <c r="I9" s="60"/>
      <c r="J9" s="90"/>
      <c r="K9" s="90"/>
      <c r="L9" s="90"/>
      <c r="M9" s="90"/>
      <c r="N9" s="90"/>
      <c r="O9" s="90"/>
      <c r="P9" s="90"/>
      <c r="Q9" s="90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9"/>
      <c r="B10" s="100"/>
      <c r="C10" s="100"/>
      <c r="D10" s="100"/>
      <c r="E10" s="100"/>
      <c r="F10" s="100"/>
      <c r="G10" s="100"/>
      <c r="H10" s="101"/>
      <c r="J10" s="90"/>
      <c r="K10" s="90"/>
      <c r="L10" s="90"/>
      <c r="M10" s="90"/>
      <c r="N10" s="90"/>
      <c r="O10" s="90"/>
      <c r="P10" s="90"/>
      <c r="Q10" s="90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90"/>
      <c r="K11" s="90"/>
      <c r="L11" s="90"/>
      <c r="M11" s="90"/>
      <c r="N11" s="90"/>
      <c r="O11" s="90"/>
      <c r="P11" s="90"/>
      <c r="Q11" s="90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90"/>
      <c r="K12" s="90"/>
      <c r="L12" s="90"/>
      <c r="M12" s="90"/>
      <c r="N12" s="90"/>
      <c r="O12" s="90"/>
      <c r="P12" s="90"/>
      <c r="Q12" s="90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90"/>
      <c r="K13" s="90"/>
      <c r="L13" s="90"/>
      <c r="M13" s="90"/>
      <c r="N13" s="90"/>
      <c r="O13" s="90"/>
      <c r="P13" s="90"/>
      <c r="Q13" s="90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90"/>
      <c r="K14" s="90"/>
      <c r="L14" s="90"/>
      <c r="M14" s="90"/>
      <c r="N14" s="90"/>
      <c r="O14" s="90"/>
      <c r="P14" s="90"/>
      <c r="Q14" s="90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90"/>
      <c r="K15" s="90"/>
      <c r="L15" s="90"/>
      <c r="M15" s="90"/>
      <c r="N15" s="90"/>
      <c r="O15" s="90"/>
      <c r="P15" s="90"/>
      <c r="Q15" s="90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90"/>
      <c r="K16" s="90"/>
      <c r="L16" s="90"/>
      <c r="M16" s="90"/>
      <c r="N16" s="90"/>
      <c r="O16" s="90"/>
      <c r="P16" s="90"/>
      <c r="Q16" s="90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1"/>
      <c r="K17" s="91"/>
      <c r="L17" s="91"/>
      <c r="M17" s="91"/>
      <c r="N17" s="91"/>
      <c r="O17" s="91"/>
      <c r="P17" s="91"/>
      <c r="Q17" s="91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2" t="s">
        <v>139</v>
      </c>
      <c r="D18" s="93"/>
      <c r="E18" s="93"/>
      <c r="F18" s="93"/>
      <c r="G18" s="94"/>
      <c r="H18" s="55"/>
      <c r="I18" s="47"/>
      <c r="J18" s="85"/>
      <c r="K18" s="85"/>
      <c r="L18" s="85"/>
      <c r="M18" s="85"/>
      <c r="N18" s="85"/>
      <c r="O18" s="85"/>
      <c r="P18" s="85"/>
      <c r="Q18" s="85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7">
        <v>4015215</v>
      </c>
      <c r="D19" s="88"/>
      <c r="E19" s="88"/>
      <c r="F19" s="88"/>
      <c r="G19" s="89"/>
      <c r="H19" s="51"/>
      <c r="I19" s="47"/>
      <c r="J19" s="86"/>
      <c r="K19" s="86"/>
      <c r="L19" s="86"/>
      <c r="M19" s="86"/>
      <c r="N19" s="86"/>
      <c r="O19" s="86"/>
      <c r="P19" s="86"/>
      <c r="Q19" s="86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6"/>
      <c r="K21" s="86"/>
      <c r="L21" s="86"/>
      <c r="M21" s="86"/>
      <c r="N21" s="86"/>
      <c r="O21" s="86"/>
      <c r="P21" s="86"/>
      <c r="Q21" s="86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90</v>
      </c>
      <c r="D22" s="67"/>
      <c r="E22" s="67"/>
      <c r="F22" s="67"/>
      <c r="G22" s="68"/>
      <c r="H22" s="51"/>
      <c r="J22" s="86"/>
      <c r="K22" s="86"/>
      <c r="L22" s="86"/>
      <c r="M22" s="86"/>
      <c r="N22" s="86"/>
      <c r="O22" s="86"/>
      <c r="P22" s="86"/>
      <c r="Q22" s="86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2019</v>
      </c>
      <c r="D23" s="67"/>
      <c r="E23" s="67"/>
      <c r="F23" s="67"/>
      <c r="G23" s="68"/>
      <c r="H23" s="51"/>
      <c r="J23" s="86"/>
      <c r="K23" s="86"/>
      <c r="L23" s="86"/>
      <c r="M23" s="86"/>
      <c r="N23" s="86"/>
      <c r="O23" s="86"/>
      <c r="P23" s="86"/>
      <c r="Q23" s="86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6"/>
      <c r="K24" s="86"/>
      <c r="L24" s="86"/>
      <c r="M24" s="86"/>
      <c r="N24" s="86"/>
      <c r="O24" s="86"/>
      <c r="P24" s="86"/>
      <c r="Q24" s="86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5"/>
      <c r="K25" s="85"/>
      <c r="L25" s="85"/>
      <c r="M25" s="85"/>
      <c r="N25" s="85"/>
      <c r="O25" s="85"/>
      <c r="P25" s="85"/>
      <c r="Q25" s="85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6"/>
      <c r="K26" s="86"/>
      <c r="L26" s="86"/>
      <c r="M26" s="86"/>
      <c r="N26" s="86"/>
      <c r="O26" s="86"/>
      <c r="P26" s="86"/>
      <c r="Q26" s="86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6"/>
      <c r="K27" s="86"/>
      <c r="L27" s="86"/>
      <c r="M27" s="86"/>
      <c r="N27" s="86"/>
      <c r="O27" s="86"/>
      <c r="P27" s="86"/>
      <c r="Q27" s="86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1"/>
      <c r="C28" s="81"/>
      <c r="D28" s="81"/>
      <c r="E28" s="81"/>
      <c r="F28" s="81"/>
      <c r="G28" s="81"/>
      <c r="H28" s="82"/>
      <c r="J28" s="86"/>
      <c r="K28" s="86"/>
      <c r="L28" s="86"/>
      <c r="M28" s="86"/>
      <c r="N28" s="86"/>
      <c r="O28" s="86"/>
      <c r="P28" s="86"/>
      <c r="Q28" s="86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1"/>
      <c r="C29" s="81"/>
      <c r="D29" s="81"/>
      <c r="E29" s="81"/>
      <c r="F29" s="81"/>
      <c r="G29" s="81"/>
      <c r="H29" s="82"/>
      <c r="J29" s="86"/>
      <c r="K29" s="86"/>
      <c r="L29" s="86"/>
      <c r="M29" s="86"/>
      <c r="N29" s="86"/>
      <c r="O29" s="86"/>
      <c r="P29" s="86"/>
      <c r="Q29" s="86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3" t="s">
        <v>100</v>
      </c>
      <c r="C30" s="83"/>
      <c r="D30" s="83"/>
      <c r="E30" s="83"/>
      <c r="F30" s="83"/>
      <c r="G30" s="83"/>
      <c r="H30" s="84"/>
      <c r="J30" s="80"/>
      <c r="K30" s="80"/>
      <c r="L30" s="80"/>
      <c r="M30" s="80"/>
      <c r="N30" s="80"/>
      <c r="O30" s="80"/>
      <c r="P30" s="80"/>
      <c r="Q30" s="80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1"/>
      <c r="C31" s="81"/>
      <c r="D31" s="81"/>
      <c r="E31" s="81"/>
      <c r="F31" s="81"/>
      <c r="G31" s="81"/>
      <c r="H31" s="82"/>
      <c r="J31" s="80"/>
      <c r="K31" s="80"/>
      <c r="L31" s="80"/>
      <c r="M31" s="80"/>
      <c r="N31" s="80"/>
      <c r="O31" s="80"/>
      <c r="P31" s="80"/>
      <c r="Q31" s="80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1"/>
      <c r="C32" s="81"/>
      <c r="D32" s="81"/>
      <c r="E32" s="81"/>
      <c r="F32" s="81"/>
      <c r="G32" s="81"/>
      <c r="H32" s="82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80"/>
      <c r="K33" s="80"/>
      <c r="L33" s="80"/>
      <c r="M33" s="80"/>
      <c r="N33" s="80"/>
      <c r="O33" s="80"/>
      <c r="P33" s="80"/>
      <c r="Q33" s="80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80"/>
      <c r="K34" s="80"/>
      <c r="L34" s="80"/>
      <c r="M34" s="80"/>
      <c r="N34" s="80"/>
      <c r="O34" s="80"/>
      <c r="P34" s="80"/>
      <c r="Q34" s="80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80"/>
      <c r="K35" s="80"/>
      <c r="L35" s="80"/>
      <c r="M35" s="80"/>
      <c r="N35" s="80"/>
      <c r="O35" s="80"/>
      <c r="P35" s="80"/>
      <c r="Q35" s="80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80"/>
      <c r="K36" s="80"/>
      <c r="L36" s="80"/>
      <c r="M36" s="80"/>
      <c r="N36" s="80"/>
      <c r="O36" s="80"/>
      <c r="P36" s="80"/>
      <c r="Q36" s="80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80"/>
      <c r="K37" s="80"/>
      <c r="L37" s="80"/>
      <c r="M37" s="80"/>
      <c r="N37" s="80"/>
      <c r="O37" s="80"/>
      <c r="P37" s="80"/>
      <c r="Q37" s="80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80"/>
      <c r="K38" s="80"/>
      <c r="L38" s="80"/>
      <c r="M38" s="80"/>
      <c r="N38" s="80"/>
      <c r="O38" s="80"/>
      <c r="P38" s="80"/>
      <c r="Q38" s="80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80"/>
      <c r="K39" s="80"/>
      <c r="L39" s="80"/>
      <c r="M39" s="80"/>
      <c r="N39" s="80"/>
      <c r="O39" s="80"/>
      <c r="P39" s="80"/>
      <c r="Q39" s="80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80"/>
      <c r="K40" s="80"/>
      <c r="L40" s="80"/>
      <c r="M40" s="80"/>
      <c r="N40" s="80"/>
      <c r="O40" s="80"/>
      <c r="P40" s="80"/>
      <c r="Q40" s="80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C44" sqref="C44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2" t="str">
        <f>'ФИ-Почетна'!$C$18</f>
        <v>ПИ Витаминка АД - Прилеп</v>
      </c>
      <c r="D1" s="102"/>
      <c r="E1" s="102"/>
    </row>
    <row r="2" spans="1:7" ht="12.75" customHeight="1" x14ac:dyDescent="0.2">
      <c r="A2" s="37"/>
      <c r="B2" s="38" t="s">
        <v>101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2019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6" t="s">
        <v>19</v>
      </c>
      <c r="C6" s="106"/>
      <c r="D6" s="106"/>
      <c r="E6" s="43"/>
    </row>
    <row r="7" spans="1:7" ht="12.75" customHeight="1" x14ac:dyDescent="0.2">
      <c r="A7" s="37"/>
      <c r="B7" s="107" t="s">
        <v>138</v>
      </c>
      <c r="C7" s="107"/>
      <c r="D7" s="107"/>
      <c r="E7" s="43"/>
    </row>
    <row r="8" spans="1:7" ht="13.5" thickBot="1" x14ac:dyDescent="0.25">
      <c r="A8" s="37"/>
      <c r="B8" s="37"/>
      <c r="C8" s="103" t="s">
        <v>24</v>
      </c>
      <c r="D8" s="103"/>
      <c r="E8" s="103"/>
    </row>
    <row r="9" spans="1:7" ht="30" customHeight="1" thickTop="1" thickBot="1" x14ac:dyDescent="0.25">
      <c r="A9" s="104" t="s">
        <v>23</v>
      </c>
      <c r="B9" s="105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4"/>
      <c r="B10" s="105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1580247</v>
      </c>
      <c r="D11" s="15">
        <f>D12+D18+D19</f>
        <v>1758999.71594</v>
      </c>
      <c r="E11" s="15">
        <f>IF(C11&lt;=0,0,D11/C11*100)</f>
        <v>111.31169468696982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1555881</v>
      </c>
      <c r="D12" s="15">
        <f>SUM(D13:D14)</f>
        <v>1717538.2971600001</v>
      </c>
      <c r="E12" s="15">
        <f t="shared" ref="E12:E49" si="0">IF(C12&lt;=0,0,D12/C12*100)</f>
        <v>110.39008106404025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79">
        <v>935915</v>
      </c>
      <c r="D13" s="79">
        <v>1025202.4761600001</v>
      </c>
      <c r="E13" s="16">
        <f t="shared" si="0"/>
        <v>109.54012663115775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79">
        <v>619966</v>
      </c>
      <c r="D14" s="79">
        <v>692335.821</v>
      </c>
      <c r="E14" s="16">
        <f t="shared" si="0"/>
        <v>111.67319191697609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79">
        <v>44435</v>
      </c>
      <c r="D16" s="79">
        <v>144266.049</v>
      </c>
      <c r="E16" s="16">
        <f t="shared" si="0"/>
        <v>324.66760211544954</v>
      </c>
      <c r="G16" s="36"/>
    </row>
    <row r="17" spans="1:7" ht="27" thickTop="1" thickBot="1" x14ac:dyDescent="0.25">
      <c r="A17" s="13">
        <v>5</v>
      </c>
      <c r="B17" s="22" t="s">
        <v>60</v>
      </c>
      <c r="C17" s="79">
        <v>68979</v>
      </c>
      <c r="D17" s="79">
        <v>63242.642999999996</v>
      </c>
      <c r="E17" s="16">
        <f t="shared" si="0"/>
        <v>91.68390814595746</v>
      </c>
      <c r="G17" s="36"/>
    </row>
    <row r="18" spans="1:7" ht="14.25" thickTop="1" thickBot="1" x14ac:dyDescent="0.25">
      <c r="A18" s="13">
        <v>6</v>
      </c>
      <c r="B18" s="22" t="s">
        <v>61</v>
      </c>
      <c r="C18" s="79"/>
      <c r="D18" s="79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79">
        <v>24366</v>
      </c>
      <c r="D19" s="79">
        <v>41461.418780000007</v>
      </c>
      <c r="E19" s="16">
        <f t="shared" si="0"/>
        <v>170.16095698924732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1537919</v>
      </c>
      <c r="D20" s="15">
        <f>SUM(D21:D31)</f>
        <v>1648399.575949</v>
      </c>
      <c r="E20" s="15">
        <f t="shared" si="0"/>
        <v>107.18377079345531</v>
      </c>
      <c r="G20" s="36"/>
    </row>
    <row r="21" spans="1:7" ht="14.25" thickTop="1" thickBot="1" x14ac:dyDescent="0.25">
      <c r="A21" s="13">
        <v>9</v>
      </c>
      <c r="B21" s="23" t="s">
        <v>48</v>
      </c>
      <c r="C21" s="79">
        <v>8660</v>
      </c>
      <c r="D21" s="79">
        <v>4023.3420000000001</v>
      </c>
      <c r="E21" s="16">
        <f t="shared" si="0"/>
        <v>46.458914549653578</v>
      </c>
      <c r="G21" s="36"/>
    </row>
    <row r="22" spans="1:7" ht="14.25" thickTop="1" thickBot="1" x14ac:dyDescent="0.25">
      <c r="A22" s="13">
        <v>10</v>
      </c>
      <c r="B22" s="23" t="s">
        <v>64</v>
      </c>
      <c r="C22" s="79">
        <v>967842</v>
      </c>
      <c r="D22" s="79">
        <v>1024358.9645099998</v>
      </c>
      <c r="E22" s="16">
        <f t="shared" si="0"/>
        <v>105.83948253020637</v>
      </c>
      <c r="G22" s="36"/>
    </row>
    <row r="23" spans="1:7" ht="27" thickTop="1" thickBot="1" x14ac:dyDescent="0.25">
      <c r="A23" s="13">
        <v>11</v>
      </c>
      <c r="B23" s="23" t="s">
        <v>65</v>
      </c>
      <c r="C23" s="79"/>
      <c r="D23" s="79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79">
        <v>108239</v>
      </c>
      <c r="D24" s="79">
        <v>116182.74903000001</v>
      </c>
      <c r="E24" s="16">
        <f t="shared" si="0"/>
        <v>107.33908205914689</v>
      </c>
      <c r="G24" s="36"/>
    </row>
    <row r="25" spans="1:7" ht="14.25" thickTop="1" thickBot="1" x14ac:dyDescent="0.25">
      <c r="A25" s="13">
        <v>13</v>
      </c>
      <c r="B25" s="23" t="s">
        <v>67</v>
      </c>
      <c r="C25" s="79">
        <v>78137</v>
      </c>
      <c r="D25" s="79">
        <v>72793.145189999981</v>
      </c>
      <c r="E25" s="16">
        <f t="shared" si="0"/>
        <v>93.160916326452238</v>
      </c>
      <c r="G25" s="36"/>
    </row>
    <row r="26" spans="1:7" ht="14.25" thickTop="1" thickBot="1" x14ac:dyDescent="0.25">
      <c r="A26" s="13">
        <v>14</v>
      </c>
      <c r="B26" s="23" t="s">
        <v>2</v>
      </c>
      <c r="C26" s="79">
        <v>226725</v>
      </c>
      <c r="D26" s="79">
        <v>277872.65175999998</v>
      </c>
      <c r="E26" s="16">
        <f t="shared" si="0"/>
        <v>122.55933477119858</v>
      </c>
      <c r="G26" s="36"/>
    </row>
    <row r="27" spans="1:7" ht="14.25" thickTop="1" thickBot="1" x14ac:dyDescent="0.25">
      <c r="A27" s="13">
        <v>15</v>
      </c>
      <c r="B27" s="22" t="s">
        <v>68</v>
      </c>
      <c r="C27" s="79">
        <v>68250</v>
      </c>
      <c r="D27" s="79">
        <v>81590.039999999994</v>
      </c>
      <c r="E27" s="16">
        <f t="shared" si="0"/>
        <v>119.54584615384614</v>
      </c>
      <c r="G27" s="36"/>
    </row>
    <row r="28" spans="1:7" ht="14.25" thickTop="1" thickBot="1" x14ac:dyDescent="0.25">
      <c r="A28" s="13">
        <v>16</v>
      </c>
      <c r="B28" s="23" t="s">
        <v>69</v>
      </c>
      <c r="C28" s="79">
        <v>598</v>
      </c>
      <c r="D28" s="79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79">
        <v>4329</v>
      </c>
      <c r="D29" s="79">
        <v>1293.1251499999998</v>
      </c>
      <c r="E29" s="16">
        <f t="shared" si="0"/>
        <v>29.871220836220836</v>
      </c>
      <c r="G29" s="36"/>
    </row>
    <row r="30" spans="1:7" ht="14.25" thickTop="1" thickBot="1" x14ac:dyDescent="0.25">
      <c r="A30" s="13">
        <v>18</v>
      </c>
      <c r="B30" s="23" t="s">
        <v>49</v>
      </c>
      <c r="C30" s="79"/>
      <c r="D30" s="79">
        <v>0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79">
        <v>75139</v>
      </c>
      <c r="D31" s="79">
        <v>70285.558309000015</v>
      </c>
      <c r="E31" s="16">
        <f t="shared" si="0"/>
        <v>93.540715619052705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66872</v>
      </c>
      <c r="D32" s="19">
        <f>D11-D20-D16+D17</f>
        <v>29576.733991000059</v>
      </c>
      <c r="E32" s="19">
        <f t="shared" si="0"/>
        <v>44.228876048271417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2783</v>
      </c>
      <c r="D33" s="19">
        <f>D34+D35+D36</f>
        <v>3052.18264</v>
      </c>
      <c r="E33" s="15">
        <f t="shared" si="0"/>
        <v>109.67239094502335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79">
        <v>2783</v>
      </c>
      <c r="D34" s="79">
        <v>3052.18264</v>
      </c>
      <c r="E34" s="16">
        <f t="shared" si="0"/>
        <v>109.67239094502335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79"/>
      <c r="D35" s="79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79"/>
      <c r="D36" s="79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18075</v>
      </c>
      <c r="D37" s="15">
        <f>D38+D39+D40</f>
        <v>21930.99725</v>
      </c>
      <c r="E37" s="15">
        <f t="shared" si="0"/>
        <v>121.33331811894882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79">
        <v>18075</v>
      </c>
      <c r="D38" s="79">
        <v>21930.99725</v>
      </c>
      <c r="E38" s="16">
        <f t="shared" si="0"/>
        <v>121.33331811894882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79"/>
      <c r="D39" s="79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79"/>
      <c r="D40" s="79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51580</v>
      </c>
      <c r="D41" s="15">
        <f>D32+D33-D37</f>
        <v>10697.919381000058</v>
      </c>
      <c r="E41" s="15">
        <f t="shared" si="0"/>
        <v>20.740440831717834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51580</v>
      </c>
      <c r="D43" s="15">
        <f>D41+D42</f>
        <v>10697.919381000058</v>
      </c>
      <c r="E43" s="15">
        <f t="shared" si="0"/>
        <v>20.740440831717834</v>
      </c>
    </row>
    <row r="44" spans="1:7" ht="14.25" thickTop="1" thickBot="1" x14ac:dyDescent="0.25">
      <c r="A44" s="13">
        <v>26</v>
      </c>
      <c r="B44" s="23" t="s">
        <v>5</v>
      </c>
      <c r="C44" s="79">
        <v>5158</v>
      </c>
      <c r="D44" s="79">
        <v>1069.7919999999999</v>
      </c>
      <c r="E44" s="16">
        <f t="shared" si="0"/>
        <v>20.740442031795268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46422</v>
      </c>
      <c r="D45" s="15">
        <f>D43-D44</f>
        <v>9628.1273810000584</v>
      </c>
      <c r="E45" s="15">
        <f t="shared" si="0"/>
        <v>20.740440698375895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46422</v>
      </c>
      <c r="D47" s="15">
        <f>D45-D46</f>
        <v>9628.1273810000584</v>
      </c>
      <c r="E47" s="15">
        <f t="shared" si="0"/>
        <v>20.740440698375895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46422</v>
      </c>
      <c r="D49" s="15">
        <f>D45+D48</f>
        <v>9628.1273810000584</v>
      </c>
      <c r="E49" s="15">
        <f t="shared" si="0"/>
        <v>20.740440698375895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1" t="str">
        <f>'ФИ-Почетна'!$C$18</f>
        <v>ПИ Витаминка АД - Прилеп</v>
      </c>
      <c r="D2" s="112"/>
      <c r="E2" s="112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104</v>
      </c>
      <c r="E3" s="29">
        <f>'ФИ-Почетна'!$C$23</f>
        <v>2019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10" t="s">
        <v>27</v>
      </c>
      <c r="C6" s="110"/>
      <c r="D6" s="110"/>
      <c r="E6" s="110"/>
    </row>
    <row r="7" spans="1:6" x14ac:dyDescent="0.2">
      <c r="A7" s="2"/>
      <c r="B7" s="110"/>
      <c r="C7" s="110"/>
      <c r="D7" s="110"/>
      <c r="E7" s="110"/>
    </row>
    <row r="8" spans="1:6" s="7" customFormat="1" ht="15" customHeight="1" thickBot="1" x14ac:dyDescent="0.25">
      <c r="A8" s="5"/>
      <c r="B8" s="6"/>
      <c r="C8" s="109" t="s">
        <v>34</v>
      </c>
      <c r="D8" s="109"/>
      <c r="E8" s="109"/>
    </row>
    <row r="9" spans="1:6" s="8" customFormat="1" ht="25.5" customHeight="1" thickTop="1" thickBot="1" x14ac:dyDescent="0.25">
      <c r="A9" s="108"/>
      <c r="B9" s="108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8"/>
      <c r="B10" s="108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1580247</v>
      </c>
      <c r="D11" s="15">
        <f>'Биланс на успех - природа'!D11</f>
        <v>1758999.71594</v>
      </c>
      <c r="E11" s="15">
        <f>'Биланс на успех - природа'!E11</f>
        <v>111.31169468696982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1555881</v>
      </c>
      <c r="D12" s="15">
        <f>'Биланс на успех - природа'!D12</f>
        <v>1717538.2971600001</v>
      </c>
      <c r="E12" s="15">
        <f>'Биланс на успех - природа'!E12</f>
        <v>110.39008106404025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935915</v>
      </c>
      <c r="D13" s="17">
        <f>'Биланс на успех - природа'!D13</f>
        <v>1025202.4761600001</v>
      </c>
      <c r="E13" s="16">
        <f>'Биланс на успех - природа'!E13</f>
        <v>109.54012663115775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619966</v>
      </c>
      <c r="D14" s="17">
        <f>'Биланс на успех - природа'!D14</f>
        <v>692335.821</v>
      </c>
      <c r="E14" s="16">
        <f>'Биланс на успех - природа'!E14</f>
        <v>111.67319191697609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44435</v>
      </c>
      <c r="D16" s="17">
        <f>'Биланс на успех - природа'!D16</f>
        <v>144266.049</v>
      </c>
      <c r="E16" s="16">
        <f>'Биланс на успех - природа'!E16</f>
        <v>324.66760211544954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68979</v>
      </c>
      <c r="D17" s="17">
        <f>'Биланс на успех - природа'!D17</f>
        <v>63242.642999999996</v>
      </c>
      <c r="E17" s="16">
        <f>'Биланс на успех - природа'!E17</f>
        <v>91.68390814595746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24366</v>
      </c>
      <c r="D19" s="17">
        <f>'Биланс на успех - природа'!D19</f>
        <v>41461.418780000007</v>
      </c>
      <c r="E19" s="16">
        <f>'Биланс на успех - природа'!E19</f>
        <v>170.16095698924732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1537919</v>
      </c>
      <c r="D20" s="15">
        <f>'Биланс на успех - природа'!D20</f>
        <v>1648399.575949</v>
      </c>
      <c r="E20" s="15">
        <f>'Биланс на успех - природа'!E20</f>
        <v>107.18377079345531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8660</v>
      </c>
      <c r="D21" s="17">
        <f>'Биланс на успех - природа'!D21</f>
        <v>4023.3420000000001</v>
      </c>
      <c r="E21" s="16">
        <f>'Биланс на успех - природа'!E21</f>
        <v>46.458914549653578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967842</v>
      </c>
      <c r="D22" s="17">
        <f>'Биланс на успех - природа'!D22</f>
        <v>1024358.9645099998</v>
      </c>
      <c r="E22" s="16">
        <f>'Биланс на успех - природа'!E22</f>
        <v>105.83948253020637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108239</v>
      </c>
      <c r="D24" s="17">
        <f>'Биланс на успех - природа'!D24</f>
        <v>116182.74903000001</v>
      </c>
      <c r="E24" s="16">
        <f>'Биланс на успех - природа'!E24</f>
        <v>107.33908205914689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78137</v>
      </c>
      <c r="D25" s="17">
        <f>'Биланс на успех - природа'!D25</f>
        <v>72793.145189999981</v>
      </c>
      <c r="E25" s="16">
        <f>'Биланс на успех - природа'!E25</f>
        <v>93.160916326452238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226725</v>
      </c>
      <c r="D26" s="17">
        <f>'Биланс на успех - природа'!D26</f>
        <v>277872.65175999998</v>
      </c>
      <c r="E26" s="16">
        <f>'Биланс на успех - природа'!E26</f>
        <v>122.55933477119858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68250</v>
      </c>
      <c r="D27" s="17">
        <f>'Биланс на успех - природа'!D27</f>
        <v>81590.039999999994</v>
      </c>
      <c r="E27" s="16">
        <f>'Биланс на успех - природа'!E27</f>
        <v>119.54584615384614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598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4329</v>
      </c>
      <c r="D29" s="17">
        <f>'Биланс на успех - природа'!D29</f>
        <v>1293.1251499999998</v>
      </c>
      <c r="E29" s="16">
        <f>'Биланс на успех - природа'!E29</f>
        <v>29.871220836220836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75139</v>
      </c>
      <c r="D31" s="17">
        <f>'Биланс на успех - природа'!D31</f>
        <v>70285.558309000015</v>
      </c>
      <c r="E31" s="16">
        <f>'Биланс на успех - природа'!E31</f>
        <v>93.540715619052705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66872</v>
      </c>
      <c r="D32" s="19">
        <f>'Биланс на успех - природа'!D32</f>
        <v>29576.733991000059</v>
      </c>
      <c r="E32" s="19">
        <f>'Биланс на успех - природа'!E32</f>
        <v>44.228876048271417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2783</v>
      </c>
      <c r="D33" s="19">
        <f>'Биланс на успех - природа'!D33</f>
        <v>3052.18264</v>
      </c>
      <c r="E33" s="15">
        <f>'Биланс на успех - природа'!E33</f>
        <v>109.67239094502335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2783</v>
      </c>
      <c r="D34" s="17">
        <f>'Биланс на успех - природа'!D34</f>
        <v>3052.18264</v>
      </c>
      <c r="E34" s="16">
        <f>'Биланс на успех - природа'!E34</f>
        <v>109.67239094502335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18075</v>
      </c>
      <c r="D37" s="15">
        <f>'Биланс на успех - природа'!D37</f>
        <v>21930.99725</v>
      </c>
      <c r="E37" s="15">
        <f>'Биланс на успех - природа'!E37</f>
        <v>121.33331811894882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18075</v>
      </c>
      <c r="D38" s="17">
        <f>'Биланс на успех - природа'!D38</f>
        <v>21930.99725</v>
      </c>
      <c r="E38" s="16">
        <f>'Биланс на успех - природа'!E38</f>
        <v>121.33331811894882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51580</v>
      </c>
      <c r="D41" s="15">
        <f>'Биланс на успех - природа'!D41</f>
        <v>10697.919381000058</v>
      </c>
      <c r="E41" s="15">
        <f>'Биланс на успех - природа'!E41</f>
        <v>20.740440831717834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51580</v>
      </c>
      <c r="D43" s="15">
        <f>'Биланс на успех - природа'!D43</f>
        <v>10697.919381000058</v>
      </c>
      <c r="E43" s="15">
        <f>'Биланс на успех - природа'!E43</f>
        <v>20.740440831717834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5158</v>
      </c>
      <c r="D44" s="17">
        <f>'Биланс на успех - природа'!D44</f>
        <v>1069.7919999999999</v>
      </c>
      <c r="E44" s="16">
        <f>'Биланс на успех - природа'!E44</f>
        <v>20.740442031795268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46422</v>
      </c>
      <c r="D45" s="15">
        <f>'Биланс на успех - природа'!D45</f>
        <v>9628.1273810000584</v>
      </c>
      <c r="E45" s="15">
        <f>'Биланс на успех - природа'!E45</f>
        <v>20.740440698375895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46422</v>
      </c>
      <c r="D47" s="15">
        <f>'Биланс на успех - природа'!D47</f>
        <v>9628.1273810000584</v>
      </c>
      <c r="E47" s="15">
        <f>'Биланс на успех - природа'!E47</f>
        <v>20.740440698375895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46422</v>
      </c>
      <c r="D49" s="15">
        <f>'Биланс на успех - природа'!D49</f>
        <v>9628.1273810000584</v>
      </c>
      <c r="E49" s="15">
        <f>'Биланс на успех - природа'!E49</f>
        <v>20.740440698375895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sivan</cp:lastModifiedBy>
  <cp:lastPrinted>2019-11-06T07:17:44Z</cp:lastPrinted>
  <dcterms:created xsi:type="dcterms:W3CDTF">2008-02-12T15:15:13Z</dcterms:created>
  <dcterms:modified xsi:type="dcterms:W3CDTF">2019-11-06T09:14:21Z</dcterms:modified>
</cp:coreProperties>
</file>