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ravko\Desktop\Pril Piv 2020\bilansi finan izvestai Mak berza 2020\"/>
    </mc:Choice>
  </mc:AlternateContent>
  <bookViews>
    <workbookView xWindow="14385" yWindow="-15" windowWidth="14430" windowHeight="11760" tabRatio="848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D33" i="22" l="1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0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C12" i="22"/>
  <c r="C12" i="20" s="1"/>
  <c r="D12" i="20" l="1"/>
  <c r="D11" i="22"/>
  <c r="D11" i="20" s="1"/>
  <c r="E33" i="22"/>
  <c r="E33" i="20" s="1"/>
  <c r="E12" i="22"/>
  <c r="E12" i="20" s="1"/>
  <c r="E37" i="22"/>
  <c r="E37" i="20" s="1"/>
  <c r="C11" i="22"/>
  <c r="E20" i="22"/>
  <c r="E20" i="20" s="1"/>
  <c r="D32" i="22" l="1"/>
  <c r="E11" i="22"/>
  <c r="E11" i="20" s="1"/>
  <c r="C32" i="22"/>
  <c r="C11" i="20"/>
  <c r="D41" i="22" l="1"/>
  <c r="D32" i="20"/>
  <c r="C32" i="20"/>
  <c r="E32" i="22"/>
  <c r="E32" i="20" s="1"/>
  <c r="C41" i="22"/>
  <c r="D41" i="20" l="1"/>
  <c r="D43" i="22"/>
  <c r="C41" i="20"/>
  <c r="C43" i="22"/>
  <c r="E41" i="22"/>
  <c r="E41" i="20" s="1"/>
  <c r="D43" i="20" l="1"/>
  <c r="D45" i="22"/>
  <c r="C45" i="22"/>
  <c r="C43" i="20"/>
  <c r="E43" i="22"/>
  <c r="E43" i="20" s="1"/>
  <c r="D45" i="20" l="1"/>
  <c r="D47" i="22"/>
  <c r="D47" i="20" s="1"/>
  <c r="D49" i="22"/>
  <c r="D49" i="20" s="1"/>
  <c r="C47" i="22"/>
  <c r="E45" i="22"/>
  <c r="E45" i="20" s="1"/>
  <c r="C45" i="20"/>
  <c r="C49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<sst xmlns="http://schemas.openxmlformats.org/spreadsheetml/2006/main" count="147" uniqueCount="140">
  <si>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</si>
  <si>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</si>
  <si>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</si>
  <si>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</si>
  <si>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</si>
  <si>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</si>
  <si>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</si>
  <si>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</si>
  <si>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</si>
  <si>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</si>
  <si>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</si>
  <si>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</si>
  <si>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</si>
  <si>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</si>
  <si>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</si>
  <si>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</si>
  <si>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</si>
  <si>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</si>
  <si>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</si>
  <si>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</si>
  <si>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</si>
  <si>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</si>
  <si>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</si>
  <si>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</si>
  <si>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</si>
  <si>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</si>
  <si>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</si>
  <si>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</si>
  <si>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</si>
  <si>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</si>
  <si>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</si>
  <si>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</si>
  <si>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</si>
  <si>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</si>
  <si>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</si>
  <si>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</si>
  <si>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</si>
  <si>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</si>
  <si>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</si>
  <si>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</si>
  <si>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</si>
  <si>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</si>
  <si>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</si>
  <si>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</si>
  <si>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</si>
  <si>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</si>
  <si>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</si>
  <si>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</si>
  <si>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</si>
  <si>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</si>
  <si>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</si>
  <si>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</si>
  <si>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</si>
  <si>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</si>
  <si>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</si>
  <si>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</si>
  <si>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</si>
  <si>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</si>
  <si>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</si>
  <si>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</si>
  <si>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</si>
  <si>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</si>
  <si>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</si>
  <si>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</si>
  <si>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</si>
  <si>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</si>
  <si>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</si>
  <si>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</si>
  <si>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</si>
  <si>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</si>
  <si>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</si>
  <si>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</si>
  <si>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</si>
  <si>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</si>
  <si>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</si>
  <si>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</si>
  <si>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</si>
  <si>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</si>
  <si>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</si>
  <si>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</si>
  <si>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</si>
  <si>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</si>
  <si>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</si>
  <si>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</si>
  <si>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</si>
  <si>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</si>
  <si>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</si>
  <si>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</si>
  <si>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</si>
  <si>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</si>
  <si>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</si>
  <si>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</si>
  <si>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</si>
  <si>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</si>
  <si>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</si>
  <si>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</si>
  <si>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</si>
  <si>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</si>
  <si>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</si>
  <si>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</si>
  <si>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</si>
  <si>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</si>
  <si>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</si>
  <si>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</si>
  <si>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</si>
  <si>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</si>
  <si>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</si>
  <si>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</si>
  <si>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</si>
  <si>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</si>
  <si>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</si>
  <si>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</si>
  <si>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</si>
  <si>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</si>
  <si>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</si>
  <si>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</si>
  <si>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</si>
  <si>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</si>
  <si>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</si>
  <si>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</si>
  <si>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</si>
  <si>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</si>
  <si>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</si>
  <si>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</si>
  <si>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</si>
  <si>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</si>
  <si>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</si>
  <si>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</si>
  <si>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</si>
  <si>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</si>
  <si>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</si>
  <si>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</si>
  <si>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</si>
  <si>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</si>
  <si>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</si>
  <si>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</si>
  <si>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</si>
  <si>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</si>
  <si>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</si>
  <si>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ПРИЛЕПСКА ПИВАРНИЦА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</si>
</sst>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U98"/>
  <sheetViews>
    <sheetView showGridLines="0" tabSelected="1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86">
        <v>4071344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88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2020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4"/>
  <sheetViews>
    <sheetView topLeftCell="A13" zoomScale="120" zoomScaleNormal="120" workbookViewId="0">
      <selection activeCell="D39" sqref="D39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ПРИЛЕПСКА ПИВАРНИЦА АД - ПРИЛЕП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2020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302931</v>
      </c>
      <c r="D11" s="15">
        <f>D12+D18+D19</f>
        <v>298154</v>
      </c>
      <c r="E11" s="15">
        <f>IF(C11&lt;=0,0,D11/C11*100)</f>
        <v>98.423073241101108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299868</v>
      </c>
      <c r="D12" s="15">
        <f>SUM(D13:D14)</f>
        <v>296155</v>
      </c>
      <c r="E12" s="15">
        <f t="shared" ref="E12:E49" si="0">IF(C12&lt;=0,0,D12/C12*100)</f>
        <v>98.761788520282252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291176</v>
      </c>
      <c r="D13" s="17">
        <v>291734</v>
      </c>
      <c r="E13" s="16">
        <f t="shared" si="0"/>
        <v>100.19163667335221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8692</v>
      </c>
      <c r="D14" s="17">
        <v>4421</v>
      </c>
      <c r="E14" s="16">
        <f t="shared" si="0"/>
        <v>50.862862402208933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65961</v>
      </c>
      <c r="D16" s="17">
        <v>72416</v>
      </c>
      <c r="E16" s="16">
        <f t="shared" si="0"/>
        <v>109.7860857173178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82753</v>
      </c>
      <c r="D17" s="17">
        <v>100222</v>
      </c>
      <c r="E17" s="16">
        <f t="shared" si="0"/>
        <v>121.10980870784141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1126</v>
      </c>
      <c r="D18" s="17">
        <v>502</v>
      </c>
      <c r="E18" s="16">
        <f t="shared" si="0"/>
        <v>44.582593250444049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1937</v>
      </c>
      <c r="D19" s="17">
        <v>1497</v>
      </c>
      <c r="E19" s="16">
        <f t="shared" si="0"/>
        <v>77.28446050593702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316801</v>
      </c>
      <c r="D20" s="15">
        <f>SUM(D21:D31)</f>
        <v>338020</v>
      </c>
      <c r="E20" s="15">
        <f t="shared" si="0"/>
        <v>106.69789552431968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61011</v>
      </c>
      <c r="D21" s="17">
        <v>69874</v>
      </c>
      <c r="E21" s="16">
        <f t="shared" si="0"/>
        <v>114.52688859386014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119205</v>
      </c>
      <c r="D22" s="17">
        <v>133447</v>
      </c>
      <c r="E22" s="16">
        <f t="shared" si="0"/>
        <v>111.9474854242691</v>
      </c>
      <c r="G22" s="36"/>
    </row>
    <row r="23" spans="1:7" ht="27" thickTop="1" thickBot="1" x14ac:dyDescent="0.25">
      <c r="A23" s="13">
        <v>11</v>
      </c>
      <c r="B23" s="23" t="s">
        <v>65</v>
      </c>
      <c r="C23" s="17"/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25407</v>
      </c>
      <c r="D24" s="17">
        <v>34754</v>
      </c>
      <c r="E24" s="16">
        <f t="shared" si="0"/>
        <v>136.78907387727793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25985</v>
      </c>
      <c r="D25" s="17">
        <v>17238</v>
      </c>
      <c r="E25" s="16">
        <f t="shared" si="0"/>
        <v>66.338272080046181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37900</v>
      </c>
      <c r="D26" s="17">
        <v>39872</v>
      </c>
      <c r="E26" s="16">
        <f t="shared" si="0"/>
        <v>105.20316622691293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47293</v>
      </c>
      <c r="D27" s="17">
        <v>42835</v>
      </c>
      <c r="E27" s="16">
        <f t="shared" si="0"/>
        <v>90.573657835197594</v>
      </c>
      <c r="G27" s="36"/>
    </row>
    <row r="28" spans="1:7" ht="14.25" thickTop="1" thickBot="1" x14ac:dyDescent="0.25">
      <c r="A28" s="13">
        <v>16</v>
      </c>
      <c r="B28" s="23" t="s">
        <v>69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2922</v>
      </c>
      <c r="D32" s="19">
        <f>D11-D20-D16+D17</f>
        <v>-12060</v>
      </c>
      <c r="E32" s="19">
        <f t="shared" si="0"/>
        <v>-412.73100616016427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5457</v>
      </c>
      <c r="D33" s="19">
        <f>D34+D35+D36</f>
        <v>2994</v>
      </c>
      <c r="E33" s="15">
        <f t="shared" si="0"/>
        <v>54.865310610225407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5457</v>
      </c>
      <c r="D34" s="17">
        <v>2994</v>
      </c>
      <c r="E34" s="16">
        <f t="shared" si="0"/>
        <v>54.865310610225407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592</v>
      </c>
      <c r="D37" s="15">
        <f>D38+D39+D40</f>
        <v>662</v>
      </c>
      <c r="E37" s="15">
        <f t="shared" si="0"/>
        <v>111.82432432432432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592</v>
      </c>
      <c r="D38" s="17">
        <v>662</v>
      </c>
      <c r="E38" s="16">
        <f t="shared" si="0"/>
        <v>111.82432432432432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7787</v>
      </c>
      <c r="D41" s="15">
        <f>D32+D33-D37</f>
        <v>-9728</v>
      </c>
      <c r="E41" s="15">
        <f t="shared" si="0"/>
        <v>-124.92615898292026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7787</v>
      </c>
      <c r="D43" s="15">
        <f>D41+D42</f>
        <v>-9728</v>
      </c>
      <c r="E43" s="15">
        <f t="shared" si="0"/>
        <v>-124.92615898292026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7787</v>
      </c>
      <c r="D45" s="15">
        <f>D43-D44</f>
        <v>-9728</v>
      </c>
      <c r="E45" s="15">
        <f t="shared" si="0"/>
        <v>-124.92615898292026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7787</v>
      </c>
      <c r="D47" s="15">
        <f>D45-D46</f>
        <v>-9728</v>
      </c>
      <c r="E47" s="15">
        <f t="shared" si="0"/>
        <v>-124.92615898292026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7787</v>
      </c>
      <c r="D49" s="15">
        <f>D45+D48</f>
        <v>-9728</v>
      </c>
      <c r="E49" s="15">
        <f t="shared" si="0"/>
        <v>-124.92615898292026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F52"/>
  <sheetViews>
    <sheetView topLeftCell="A19" zoomScale="110" workbookViewId="0">
      <selection activeCell="B30" sqref="B30:H30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ПРИЛЕПСКА ПИВАРНИЦА АД - ПРИЛЕП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104</v>
      </c>
      <c r="E3" s="29">
        <f>'ФИ-Почетна'!$C$23</f>
        <v>2020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302931</v>
      </c>
      <c r="D11" s="15">
        <f>'Биланс на успех - природа'!D11</f>
        <v>298154</v>
      </c>
      <c r="E11" s="15">
        <f>'Биланс на успех - природа'!E11</f>
        <v>98.423073241101108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299868</v>
      </c>
      <c r="D12" s="15">
        <f>'Биланс на успех - природа'!D12</f>
        <v>296155</v>
      </c>
      <c r="E12" s="15">
        <f>'Биланс на успех - природа'!E12</f>
        <v>98.761788520282252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291176</v>
      </c>
      <c r="D13" s="17">
        <f>'Биланс на успех - природа'!D13</f>
        <v>291734</v>
      </c>
      <c r="E13" s="16">
        <f>'Биланс на успех - природа'!E13</f>
        <v>100.19163667335221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8692</v>
      </c>
      <c r="D14" s="17">
        <f>'Биланс на успех - природа'!D14</f>
        <v>4421</v>
      </c>
      <c r="E14" s="16">
        <f>'Биланс на успех - природа'!E14</f>
        <v>50.862862402208933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65961</v>
      </c>
      <c r="D16" s="17">
        <f>'Биланс на успех - природа'!D16</f>
        <v>72416</v>
      </c>
      <c r="E16" s="16">
        <f>'Биланс на успех - природа'!E16</f>
        <v>109.7860857173178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82753</v>
      </c>
      <c r="D17" s="17">
        <f>'Биланс на успех - природа'!D17</f>
        <v>100222</v>
      </c>
      <c r="E17" s="16">
        <f>'Биланс на успех - природа'!E17</f>
        <v>121.10980870784141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1126</v>
      </c>
      <c r="D18" s="17">
        <f>'Биланс на успех - природа'!D18</f>
        <v>502</v>
      </c>
      <c r="E18" s="16">
        <f>'Биланс на успех - природа'!E18</f>
        <v>44.582593250444049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1937</v>
      </c>
      <c r="D19" s="17">
        <f>'Биланс на успех - природа'!D19</f>
        <v>1497</v>
      </c>
      <c r="E19" s="16">
        <f>'Биланс на успех - природа'!E19</f>
        <v>77.28446050593702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316801</v>
      </c>
      <c r="D20" s="15">
        <f>'Биланс на успех - природа'!D20</f>
        <v>338020</v>
      </c>
      <c r="E20" s="15">
        <f>'Биланс на успех - природа'!E20</f>
        <v>106.69789552431968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61011</v>
      </c>
      <c r="D21" s="17">
        <f>'Биланс на успех - природа'!D21</f>
        <v>69874</v>
      </c>
      <c r="E21" s="16">
        <f>'Биланс на успех - природа'!E21</f>
        <v>114.52688859386014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119205</v>
      </c>
      <c r="D22" s="17">
        <f>'Биланс на успех - природа'!D22</f>
        <v>133447</v>
      </c>
      <c r="E22" s="16">
        <f>'Биланс на успех - природа'!E22</f>
        <v>111.9474854242691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25407</v>
      </c>
      <c r="D24" s="17">
        <f>'Биланс на успех - природа'!D24</f>
        <v>34754</v>
      </c>
      <c r="E24" s="16">
        <f>'Биланс на успех - природа'!E24</f>
        <v>136.78907387727793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25985</v>
      </c>
      <c r="D25" s="17">
        <f>'Биланс на успех - природа'!D25</f>
        <v>17238</v>
      </c>
      <c r="E25" s="16">
        <f>'Биланс на успех - природа'!E25</f>
        <v>66.338272080046181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37900</v>
      </c>
      <c r="D26" s="17">
        <f>'Биланс на успех - природа'!D26</f>
        <v>39872</v>
      </c>
      <c r="E26" s="16">
        <f>'Биланс на успех - природа'!E26</f>
        <v>105.20316622691293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47293</v>
      </c>
      <c r="D27" s="17">
        <f>'Биланс на успех - природа'!D27</f>
        <v>42835</v>
      </c>
      <c r="E27" s="16">
        <f>'Биланс на успех - природа'!E27</f>
        <v>90.573657835197594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2922</v>
      </c>
      <c r="D32" s="19">
        <f>'Биланс на успех - природа'!D32</f>
        <v>-12060</v>
      </c>
      <c r="E32" s="19">
        <f>'Биланс на успех - природа'!E32</f>
        <v>-412.73100616016427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5457</v>
      </c>
      <c r="D33" s="19">
        <f>'Биланс на успех - природа'!D33</f>
        <v>2994</v>
      </c>
      <c r="E33" s="15">
        <f>'Биланс на успех - природа'!E33</f>
        <v>54.865310610225407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5457</v>
      </c>
      <c r="D34" s="17">
        <f>'Биланс на успех - природа'!D34</f>
        <v>2994</v>
      </c>
      <c r="E34" s="16">
        <f>'Биланс на успех - природа'!E34</f>
        <v>54.865310610225407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592</v>
      </c>
      <c r="D37" s="15">
        <f>'Биланс на успех - природа'!D37</f>
        <v>662</v>
      </c>
      <c r="E37" s="15">
        <f>'Биланс на успех - природа'!E37</f>
        <v>111.82432432432432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592</v>
      </c>
      <c r="D38" s="17">
        <f>'Биланс на успех - природа'!D38</f>
        <v>662</v>
      </c>
      <c r="E38" s="16">
        <f>'Биланс на успех - природа'!E38</f>
        <v>111.82432432432432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7787</v>
      </c>
      <c r="D41" s="15">
        <f>'Биланс на успех - природа'!D41</f>
        <v>-9728</v>
      </c>
      <c r="E41" s="15">
        <f>'Биланс на успех - природа'!E41</f>
        <v>-124.92615898292026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7787</v>
      </c>
      <c r="D43" s="15">
        <f>'Биланс на успех - природа'!D43</f>
        <v>-9728</v>
      </c>
      <c r="E43" s="15">
        <f>'Биланс на успех - природа'!E43</f>
        <v>-124.92615898292026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7787</v>
      </c>
      <c r="D45" s="15">
        <f>'Биланс на успех - природа'!D45</f>
        <v>-9728</v>
      </c>
      <c r="E45" s="15">
        <f>'Биланс на успех - природа'!E45</f>
        <v>-124.92615898292026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7787</v>
      </c>
      <c r="D47" s="15">
        <f>'Биланс на успех - природа'!D47</f>
        <v>-9728</v>
      </c>
      <c r="E47" s="15">
        <f>'Биланс на успех - природа'!E47</f>
        <v>-124.92615898292026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7787</v>
      </c>
      <c r="D49" s="15">
        <f>'Биланс на успех - природа'!D49</f>
        <v>-9728</v>
      </c>
      <c r="E49" s="15">
        <f>'Биланс на успех - природа'!E49</f>
        <v>-124.92615898292026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Zdravko Jordanoski</cp:lastModifiedBy>
  <cp:lastPrinted>2019-05-15T13:51:34Z</cp:lastPrinted>
  <dcterms:created xsi:type="dcterms:W3CDTF">2008-02-12T15:15:13Z</dcterms:created>
  <dcterms:modified xsi:type="dcterms:W3CDTF">2020-05-15T10:23:52Z</dcterms:modified>
</cp:coreProperties>
</file>