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dravko\Desktop\Pril Piv 2020\bilansi fin izves Mak berza 2020 + izmeni 09m20\mak berza 09mes 2020\"/>
    </mc:Choice>
  </mc:AlternateContent>
  <bookViews>
    <workbookView xWindow="0" yWindow="0" windowWidth="24000" windowHeight="9525" tabRatio="848" activeTab="2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2"/>
  <c r="C20" i="20" s="1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2" i="20" s="1"/>
  <c r="C12" i="22"/>
  <c r="C12" i="20" s="1"/>
  <c r="D11" i="22" l="1"/>
  <c r="D11" i="20" s="1"/>
  <c r="E33" i="22"/>
  <c r="E33" i="20" s="1"/>
  <c r="E12" i="22"/>
  <c r="E12" i="20" s="1"/>
  <c r="E37" i="22"/>
  <c r="E37" i="20" s="1"/>
  <c r="C11" i="22"/>
  <c r="E20" i="22"/>
  <c r="E20" i="20" s="1"/>
  <c r="D32" i="22" l="1"/>
  <c r="E11" i="22"/>
  <c r="E11" i="20" s="1"/>
  <c r="C32" i="22"/>
  <c r="C11" i="20"/>
  <c r="D41" i="22" l="1"/>
  <c r="D32" i="20"/>
  <c r="C32" i="20"/>
  <c r="E32" i="22"/>
  <c r="E32" i="20" s="1"/>
  <c r="C41" i="22"/>
  <c r="D41" i="20" l="1"/>
  <c r="D43" i="22"/>
  <c r="C41" i="20"/>
  <c r="C43" i="22"/>
  <c r="E41" i="22"/>
  <c r="E41" i="20" s="1"/>
  <c r="D43" i="20" l="1"/>
  <c r="D45" i="22"/>
  <c r="C45" i="22"/>
  <c r="C43" i="20"/>
  <c r="E43" i="22"/>
  <c r="E43" i="20" s="1"/>
  <c r="D45" i="20" l="1"/>
  <c r="D47" i="22"/>
  <c r="D47" i="20" s="1"/>
  <c r="D49" i="22"/>
  <c r="D49" i="20" s="1"/>
  <c r="C47" i="22"/>
  <c r="E45" i="22"/>
  <c r="E45" i="20" s="1"/>
  <c r="C45" i="20"/>
  <c r="C49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<sst xmlns="http://schemas.openxmlformats.org/spreadsheetml/2006/main" count="147" uniqueCount="140">
  <si>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</si>
  <si>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</si>
  <si>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</si>
  <si>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</si>
  <si>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</si>
  <si>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</si>
  <si>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</si>
  <si>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</si>
  <si>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</si>
  <si>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</si>
  <si>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</si>
  <si>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</si>
  <si>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</si>
  <si>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</si>
  <si>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</si>
  <si>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</si>
  <si>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</si>
  <si>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</si>
  <si>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</si>
  <si>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</si>
  <si>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</si>
  <si>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</si>
  <si>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</si>
  <si>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</si>
  <si>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</si>
  <si>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</si>
  <si>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</si>
  <si>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</si>
  <si>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</si>
  <si>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</si>
  <si>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</si>
  <si>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</si>
  <si>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</si>
  <si>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</si>
  <si>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</si>
  <si>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</si>
  <si>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</si>
  <si>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</si>
  <si>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</si>
  <si>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</si>
  <si>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</si>
  <si>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</si>
  <si>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</si>
  <si>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</si>
  <si>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</si>
  <si>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</si>
  <si>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</si>
  <si>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</si>
  <si>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</si>
  <si>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</si>
  <si>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</si>
  <si>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</si>
  <si>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</si>
  <si>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</si>
  <si>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</si>
  <si>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</si>
  <si>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</si>
  <si>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</si>
  <si>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</si>
  <si>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</si>
  <si>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</si>
  <si>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</si>
  <si>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</si>
  <si>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</si>
  <si>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</si>
  <si>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</si>
  <si>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</si>
  <si>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</si>
  <si>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</si>
  <si>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</si>
  <si>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</si>
  <si>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</si>
  <si>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</si>
  <si>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</si>
  <si>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</si>
  <si>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</si>
  <si>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</si>
  <si>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</si>
  <si>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</si>
  <si>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</si>
  <si>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</si>
  <si>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</si>
  <si>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</si>
  <si>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</si>
  <si>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</si>
  <si>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</si>
  <si>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</si>
  <si>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</si>
  <si>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</si>
  <si>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</si>
  <si>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</si>
  <si>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</si>
  <si>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</si>
  <si>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</si>
  <si>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</si>
  <si>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</si>
  <si>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</si>
  <si>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</si>
  <si>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</si>
  <si>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</si>
  <si>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</si>
  <si>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</si>
  <si>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</si>
  <si>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</si>
  <si>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</si>
  <si>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</si>
  <si>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</si>
  <si>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</si>
  <si>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</si>
  <si>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</si>
  <si>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</si>
  <si>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</si>
  <si>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</si>
  <si>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</si>
  <si>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</si>
  <si>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</si>
  <si>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</si>
  <si>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</si>
  <si>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</si>
  <si>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</si>
  <si>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</si>
  <si>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</si>
  <si>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</si>
  <si>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</si>
  <si>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</si>
  <si>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</si>
  <si>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</si>
  <si>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</si>
  <si>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</si>
  <si>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</si>
  <si>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</si>
  <si>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</si>
  <si>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</si>
  <si>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</si>
  <si>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</si>
  <si>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</si>
  <si>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</si>
  <si>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</si>
  <si>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</si>
  <si>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ПРИЛЕПСКА ПИВАРНИЦА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</si>
</sst>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U98"/>
  <sheetViews>
    <sheetView showGridLines="0" topLeftCell="A7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0"/>
      <c r="B1" s="81"/>
      <c r="C1" s="81"/>
      <c r="D1" s="81"/>
      <c r="E1" s="81"/>
      <c r="F1" s="81"/>
      <c r="G1" s="81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79"/>
      <c r="K6" s="79"/>
      <c r="L6" s="79"/>
      <c r="M6" s="79"/>
      <c r="N6" s="79"/>
      <c r="O6" s="79"/>
      <c r="P6" s="79"/>
      <c r="Q6" s="7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79"/>
      <c r="K7" s="79"/>
      <c r="L7" s="79"/>
      <c r="M7" s="79"/>
      <c r="N7" s="79"/>
      <c r="O7" s="79"/>
      <c r="P7" s="79"/>
      <c r="Q7" s="7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79"/>
      <c r="K8" s="79"/>
      <c r="L8" s="79"/>
      <c r="M8" s="79"/>
      <c r="N8" s="79"/>
      <c r="O8" s="79"/>
      <c r="P8" s="79"/>
      <c r="Q8" s="58"/>
      <c r="R8" s="52"/>
      <c r="U8" s="48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4" t="s">
        <v>92</v>
      </c>
      <c r="B9" s="85"/>
      <c r="C9" s="85"/>
      <c r="D9" s="85"/>
      <c r="E9" s="85"/>
      <c r="F9" s="85"/>
      <c r="G9" s="85"/>
      <c r="H9" s="86"/>
      <c r="I9" s="60"/>
      <c r="J9" s="79"/>
      <c r="K9" s="79"/>
      <c r="L9" s="79"/>
      <c r="M9" s="79"/>
      <c r="N9" s="79"/>
      <c r="O9" s="79"/>
      <c r="P9" s="79"/>
      <c r="Q9" s="79"/>
      <c r="R9" s="61"/>
      <c r="U9" s="48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4"/>
      <c r="B10" s="85"/>
      <c r="C10" s="85"/>
      <c r="D10" s="85"/>
      <c r="E10" s="85"/>
      <c r="F10" s="85"/>
      <c r="G10" s="85"/>
      <c r="H10" s="86"/>
      <c r="J10" s="79"/>
      <c r="K10" s="79"/>
      <c r="L10" s="79"/>
      <c r="M10" s="79"/>
      <c r="N10" s="79"/>
      <c r="O10" s="79"/>
      <c r="P10" s="79"/>
      <c r="Q10" s="79"/>
      <c r="U10" s="48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79"/>
      <c r="K11" s="79"/>
      <c r="L11" s="79"/>
      <c r="M11" s="79"/>
      <c r="N11" s="79"/>
      <c r="O11" s="79"/>
      <c r="P11" s="79"/>
      <c r="Q11" s="79"/>
      <c r="U11" s="48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79"/>
      <c r="K12" s="79"/>
      <c r="L12" s="79"/>
      <c r="M12" s="79"/>
      <c r="N12" s="79"/>
      <c r="O12" s="79"/>
      <c r="P12" s="79"/>
      <c r="Q12" s="79"/>
      <c r="U12" s="48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79"/>
      <c r="K13" s="79"/>
      <c r="L13" s="79"/>
      <c r="M13" s="79"/>
      <c r="N13" s="79"/>
      <c r="O13" s="79"/>
      <c r="P13" s="79"/>
      <c r="Q13" s="79"/>
      <c r="U13" s="48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79"/>
      <c r="K14" s="79"/>
      <c r="L14" s="79"/>
      <c r="M14" s="79"/>
      <c r="N14" s="79"/>
      <c r="O14" s="79"/>
      <c r="P14" s="79"/>
      <c r="Q14" s="79"/>
      <c r="U14" s="48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79"/>
      <c r="K15" s="79"/>
      <c r="L15" s="79"/>
      <c r="M15" s="79"/>
      <c r="N15" s="79"/>
      <c r="O15" s="79"/>
      <c r="P15" s="79"/>
      <c r="Q15" s="79"/>
      <c r="U15" s="48">
        <v>2026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79"/>
      <c r="K16" s="79"/>
      <c r="L16" s="79"/>
      <c r="M16" s="79"/>
      <c r="N16" s="79"/>
      <c r="O16" s="79"/>
      <c r="P16" s="79"/>
      <c r="Q16" s="79"/>
      <c r="U16" s="48">
        <v>2027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87"/>
      <c r="K17" s="87"/>
      <c r="L17" s="87"/>
      <c r="M17" s="87"/>
      <c r="N17" s="87"/>
      <c r="O17" s="87"/>
      <c r="P17" s="87"/>
      <c r="Q17" s="87"/>
      <c r="U17" s="48">
        <v>2028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88" t="s">
        <v>139</v>
      </c>
      <c r="D18" s="89"/>
      <c r="E18" s="89"/>
      <c r="F18" s="89"/>
      <c r="G18" s="90"/>
      <c r="H18" s="55"/>
      <c r="I18" s="47"/>
      <c r="J18" s="91"/>
      <c r="K18" s="91"/>
      <c r="L18" s="91"/>
      <c r="M18" s="91"/>
      <c r="N18" s="91"/>
      <c r="O18" s="91"/>
      <c r="P18" s="91"/>
      <c r="Q18" s="91"/>
      <c r="U18" s="48">
        <v>2029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95">
        <v>4071344</v>
      </c>
      <c r="D19" s="96"/>
      <c r="E19" s="96"/>
      <c r="F19" s="96"/>
      <c r="G19" s="97"/>
      <c r="H19" s="51"/>
      <c r="I19" s="47"/>
      <c r="J19" s="94"/>
      <c r="K19" s="94"/>
      <c r="L19" s="94"/>
      <c r="M19" s="94"/>
      <c r="N19" s="94"/>
      <c r="O19" s="94"/>
      <c r="P19" s="94"/>
      <c r="Q19" s="94"/>
      <c r="R19" s="47"/>
      <c r="U19" s="48">
        <v>2030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48"/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94"/>
      <c r="K21" s="94"/>
      <c r="L21" s="94"/>
      <c r="M21" s="94"/>
      <c r="N21" s="94"/>
      <c r="O21" s="94"/>
      <c r="P21" s="94"/>
      <c r="Q21" s="94"/>
      <c r="R21" s="47"/>
      <c r="U21" s="48">
        <v>2031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90</v>
      </c>
      <c r="D22" s="67"/>
      <c r="E22" s="67"/>
      <c r="F22" s="67"/>
      <c r="G22" s="68"/>
      <c r="H22" s="51"/>
      <c r="J22" s="94"/>
      <c r="K22" s="94"/>
      <c r="L22" s="94"/>
      <c r="M22" s="94"/>
      <c r="N22" s="94"/>
      <c r="O22" s="94"/>
      <c r="P22" s="94"/>
      <c r="Q22" s="94"/>
      <c r="U22" s="48">
        <v>2032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2020</v>
      </c>
      <c r="D23" s="67"/>
      <c r="E23" s="67"/>
      <c r="F23" s="67"/>
      <c r="G23" s="68"/>
      <c r="H23" s="51"/>
      <c r="J23" s="94"/>
      <c r="K23" s="94"/>
      <c r="L23" s="94"/>
      <c r="M23" s="94"/>
      <c r="N23" s="94"/>
      <c r="O23" s="94"/>
      <c r="P23" s="94"/>
      <c r="Q23" s="94"/>
      <c r="U23" s="48">
        <v>2033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4"/>
      <c r="K24" s="94"/>
      <c r="L24" s="94"/>
      <c r="M24" s="94"/>
      <c r="N24" s="94"/>
      <c r="O24" s="94"/>
      <c r="P24" s="94"/>
      <c r="Q24" s="94"/>
      <c r="U24" s="48">
        <v>2037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1"/>
      <c r="K25" s="91"/>
      <c r="L25" s="91"/>
      <c r="M25" s="91"/>
      <c r="N25" s="91"/>
      <c r="O25" s="91"/>
      <c r="P25" s="91"/>
      <c r="Q25" s="91"/>
      <c r="U25" s="48">
        <v>2038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4"/>
      <c r="K26" s="94"/>
      <c r="L26" s="94"/>
      <c r="M26" s="94"/>
      <c r="N26" s="94"/>
      <c r="O26" s="94"/>
      <c r="P26" s="94"/>
      <c r="Q26" s="94"/>
      <c r="U26" s="48">
        <v>2039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94"/>
      <c r="K27" s="94"/>
      <c r="L27" s="94"/>
      <c r="M27" s="94"/>
      <c r="N27" s="94"/>
      <c r="O27" s="94"/>
      <c r="P27" s="94"/>
      <c r="Q27" s="94"/>
      <c r="U27" s="48">
        <v>2040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2"/>
      <c r="C28" s="92"/>
      <c r="D28" s="92"/>
      <c r="E28" s="92"/>
      <c r="F28" s="92"/>
      <c r="G28" s="92"/>
      <c r="H28" s="93"/>
      <c r="J28" s="94"/>
      <c r="K28" s="94"/>
      <c r="L28" s="94"/>
      <c r="M28" s="94"/>
      <c r="N28" s="94"/>
      <c r="O28" s="94"/>
      <c r="P28" s="94"/>
      <c r="Q28" s="94"/>
      <c r="U28" s="48">
        <v>2041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2"/>
      <c r="C29" s="92"/>
      <c r="D29" s="92"/>
      <c r="E29" s="92"/>
      <c r="F29" s="92"/>
      <c r="G29" s="92"/>
      <c r="H29" s="93"/>
      <c r="J29" s="94"/>
      <c r="K29" s="94"/>
      <c r="L29" s="94"/>
      <c r="M29" s="94"/>
      <c r="N29" s="94"/>
      <c r="O29" s="94"/>
      <c r="P29" s="94"/>
      <c r="Q29" s="94"/>
      <c r="U29" s="48">
        <v>2042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99" t="s">
        <v>100</v>
      </c>
      <c r="C30" s="99"/>
      <c r="D30" s="99"/>
      <c r="E30" s="99"/>
      <c r="F30" s="99"/>
      <c r="G30" s="99"/>
      <c r="H30" s="100"/>
      <c r="J30" s="98"/>
      <c r="K30" s="98"/>
      <c r="L30" s="98"/>
      <c r="M30" s="98"/>
      <c r="N30" s="98"/>
      <c r="O30" s="98"/>
      <c r="P30" s="98"/>
      <c r="Q30" s="98"/>
      <c r="U30" s="48">
        <v>2043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2"/>
      <c r="C31" s="92"/>
      <c r="D31" s="92"/>
      <c r="E31" s="92"/>
      <c r="F31" s="92"/>
      <c r="G31" s="92"/>
      <c r="H31" s="93"/>
      <c r="J31" s="98"/>
      <c r="K31" s="98"/>
      <c r="L31" s="98"/>
      <c r="M31" s="98"/>
      <c r="N31" s="98"/>
      <c r="O31" s="98"/>
      <c r="P31" s="98"/>
      <c r="Q31" s="98"/>
      <c r="U31" s="48">
        <v>2044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2"/>
      <c r="C32" s="92"/>
      <c r="D32" s="92"/>
      <c r="E32" s="92"/>
      <c r="F32" s="92"/>
      <c r="G32" s="92"/>
      <c r="H32" s="93"/>
      <c r="U32" s="48">
        <v>2045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98"/>
      <c r="K33" s="98"/>
      <c r="L33" s="98"/>
      <c r="M33" s="98"/>
      <c r="N33" s="98"/>
      <c r="O33" s="98"/>
      <c r="P33" s="98"/>
      <c r="Q33" s="98"/>
      <c r="U33" s="48">
        <v>2046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98"/>
      <c r="K34" s="98"/>
      <c r="L34" s="98"/>
      <c r="M34" s="98"/>
      <c r="N34" s="98"/>
      <c r="O34" s="98"/>
      <c r="P34" s="98"/>
      <c r="Q34" s="98"/>
      <c r="U34" s="48">
        <v>2047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98"/>
      <c r="K35" s="98"/>
      <c r="L35" s="98"/>
      <c r="M35" s="98"/>
      <c r="N35" s="98"/>
      <c r="O35" s="98"/>
      <c r="P35" s="98"/>
      <c r="Q35" s="98"/>
      <c r="U35" s="48">
        <v>2048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98"/>
      <c r="K36" s="98"/>
      <c r="L36" s="98"/>
      <c r="M36" s="98"/>
      <c r="N36" s="98"/>
      <c r="O36" s="98"/>
      <c r="P36" s="98"/>
      <c r="Q36" s="98"/>
      <c r="U36" s="48">
        <v>2049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98"/>
      <c r="K37" s="98"/>
      <c r="L37" s="98"/>
      <c r="M37" s="98"/>
      <c r="N37" s="98"/>
      <c r="O37" s="98"/>
      <c r="P37" s="98"/>
      <c r="Q37" s="98"/>
      <c r="U37" s="48">
        <v>2050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98"/>
      <c r="K38" s="98"/>
      <c r="L38" s="98"/>
      <c r="M38" s="98"/>
      <c r="N38" s="98"/>
      <c r="O38" s="98"/>
      <c r="P38" s="98"/>
      <c r="Q38" s="98"/>
      <c r="U38" s="48">
        <v>2051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98"/>
      <c r="K39" s="98"/>
      <c r="L39" s="98"/>
      <c r="M39" s="98"/>
      <c r="N39" s="98"/>
      <c r="O39" s="98"/>
      <c r="P39" s="98"/>
      <c r="Q39" s="98"/>
      <c r="U39" s="48">
        <v>2052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98"/>
      <c r="K40" s="98"/>
      <c r="L40" s="98"/>
      <c r="M40" s="98"/>
      <c r="N40" s="98"/>
      <c r="O40" s="98"/>
      <c r="P40" s="98"/>
      <c r="Q40" s="98"/>
      <c r="U40" s="48">
        <v>2053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48">
        <v>2054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48">
        <v>2055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48">
        <v>2056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48">
        <v>2057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48">
        <v>2058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48">
        <v>2059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48">
        <v>2060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48">
        <v>2061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48">
        <v>2062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48">
        <v>2063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48">
        <v>2064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48">
        <v>2065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48">
        <v>2066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48">
        <v>2067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48">
        <v>2068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48">
        <v>2069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48">
        <v>2070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48">
        <v>2071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48">
        <v>2072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48">
        <v>2073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48">
        <v>2074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48">
        <v>2075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48">
        <v>2076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48">
        <v>2077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48">
        <v>2078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48">
        <v>2079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48">
        <v>2080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48">
        <v>2081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48">
        <v>2082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48">
        <v>2083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48">
        <v>2084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48">
        <v>2085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48">
        <v>2086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48">
        <v>2087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48">
        <v>2088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48">
        <v>2089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48">
        <v>2090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48">
        <v>2091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48">
        <v>2092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48">
        <v>2093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48">
        <v>2094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48">
        <v>2095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48">
        <v>2096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48">
        <v>2097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48">
        <v>2098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48">
        <v>2099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48">
        <v>2097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9"/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4"/>
  <sheetViews>
    <sheetView zoomScale="120" zoomScaleNormal="120" workbookViewId="0">
      <selection activeCell="D19" sqref="D19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1" t="str">
        <f>'ФИ-Почетна'!$C$18</f>
        <v>ПРИЛЕПСКА ПИВАРНИЦА АД - ПРИЛЕП</v>
      </c>
      <c r="D1" s="101"/>
      <c r="E1" s="101"/>
    </row>
    <row r="2" spans="1:7" ht="12.75" customHeight="1" x14ac:dyDescent="0.2">
      <c r="A2" s="37"/>
      <c r="B2" s="38" t="s">
        <v>101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2020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138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1485127</v>
      </c>
      <c r="D11" s="15">
        <f>D12+D18+D19</f>
        <v>1293625</v>
      </c>
      <c r="E11" s="15">
        <f>IF(C11&lt;=0,0,D11/C11*100)</f>
        <v>87.105345199434126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1470754</v>
      </c>
      <c r="D12" s="15">
        <f>SUM(D13:D14)</f>
        <v>1276085</v>
      </c>
      <c r="E12" s="15">
        <f t="shared" ref="E12:E49" si="0">IF(C12&lt;=0,0,D12/C12*100)</f>
        <v>86.763999961924284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1451479</v>
      </c>
      <c r="D13" s="17">
        <v>1263956</v>
      </c>
      <c r="E13" s="16">
        <f t="shared" si="0"/>
        <v>87.080557142059916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19275</v>
      </c>
      <c r="D14" s="17">
        <v>12129</v>
      </c>
      <c r="E14" s="16">
        <f t="shared" si="0"/>
        <v>62.92607003891051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65961</v>
      </c>
      <c r="D16" s="17">
        <v>72416</v>
      </c>
      <c r="E16" s="16">
        <f t="shared" si="0"/>
        <v>109.7860857173178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78709</v>
      </c>
      <c r="D17" s="17">
        <v>75458</v>
      </c>
      <c r="E17" s="16">
        <f t="shared" si="0"/>
        <v>95.86959559897852</v>
      </c>
      <c r="G17" s="36"/>
    </row>
    <row r="18" spans="1:7" ht="14.25" thickTop="1" thickBot="1" x14ac:dyDescent="0.25">
      <c r="A18" s="13">
        <v>6</v>
      </c>
      <c r="B18" s="22" t="s">
        <v>61</v>
      </c>
      <c r="C18" s="17">
        <v>4051</v>
      </c>
      <c r="D18" s="17">
        <v>2320</v>
      </c>
      <c r="E18" s="16">
        <f t="shared" si="0"/>
        <v>57.269809923475691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10322</v>
      </c>
      <c r="D19" s="17">
        <v>15220</v>
      </c>
      <c r="E19" s="16">
        <f t="shared" si="0"/>
        <v>147.45204417748499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1474460</v>
      </c>
      <c r="D20" s="15">
        <f>SUM(D21:D31)</f>
        <v>1164115</v>
      </c>
      <c r="E20" s="15">
        <f t="shared" si="0"/>
        <v>78.951955292106945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346148</v>
      </c>
      <c r="D21" s="17">
        <v>225338</v>
      </c>
      <c r="E21" s="16">
        <f t="shared" si="0"/>
        <v>65.098743889896809</v>
      </c>
      <c r="G21" s="36"/>
    </row>
    <row r="22" spans="1:7" ht="14.25" thickTop="1" thickBot="1" x14ac:dyDescent="0.25">
      <c r="A22" s="13">
        <v>10</v>
      </c>
      <c r="B22" s="23" t="s">
        <v>64</v>
      </c>
      <c r="C22" s="17">
        <v>558527</v>
      </c>
      <c r="D22" s="17">
        <v>501142</v>
      </c>
      <c r="E22" s="16">
        <f t="shared" si="0"/>
        <v>89.725653370383171</v>
      </c>
      <c r="G22" s="36"/>
    </row>
    <row r="23" spans="1:7" ht="27" thickTop="1" thickBot="1" x14ac:dyDescent="0.25">
      <c r="A23" s="13">
        <v>11</v>
      </c>
      <c r="B23" s="23" t="s">
        <v>65</v>
      </c>
      <c r="C23" s="17">
        <v>45</v>
      </c>
      <c r="D23" s="17">
        <v>33</v>
      </c>
      <c r="E23" s="16">
        <f t="shared" si="0"/>
        <v>73.333333333333329</v>
      </c>
      <c r="G23" s="36"/>
    </row>
    <row r="24" spans="1:7" ht="14.25" thickTop="1" thickBot="1" x14ac:dyDescent="0.25">
      <c r="A24" s="13">
        <v>12</v>
      </c>
      <c r="B24" s="23" t="s">
        <v>66</v>
      </c>
      <c r="C24" s="17">
        <v>128857</v>
      </c>
      <c r="D24" s="17">
        <v>123580</v>
      </c>
      <c r="E24" s="16">
        <f t="shared" si="0"/>
        <v>95.904762643861019</v>
      </c>
      <c r="G24" s="36"/>
    </row>
    <row r="25" spans="1:7" ht="14.25" thickTop="1" thickBot="1" x14ac:dyDescent="0.25">
      <c r="A25" s="13">
        <v>13</v>
      </c>
      <c r="B25" s="23" t="s">
        <v>67</v>
      </c>
      <c r="C25" s="17">
        <v>180881</v>
      </c>
      <c r="D25" s="17">
        <v>68427</v>
      </c>
      <c r="E25" s="16">
        <f t="shared" si="0"/>
        <v>37.829843930539973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114169</v>
      </c>
      <c r="D26" s="17">
        <v>111963</v>
      </c>
      <c r="E26" s="16">
        <f t="shared" si="0"/>
        <v>98.067776716972205</v>
      </c>
      <c r="G26" s="36"/>
    </row>
    <row r="27" spans="1:7" ht="14.25" thickTop="1" thickBot="1" x14ac:dyDescent="0.25">
      <c r="A27" s="13">
        <v>15</v>
      </c>
      <c r="B27" s="22" t="s">
        <v>68</v>
      </c>
      <c r="C27" s="17">
        <v>145833</v>
      </c>
      <c r="D27" s="17">
        <v>133632</v>
      </c>
      <c r="E27" s="16">
        <f t="shared" si="0"/>
        <v>91.633580876756298</v>
      </c>
      <c r="G27" s="36"/>
    </row>
    <row r="28" spans="1:7" ht="14.25" thickTop="1" thickBot="1" x14ac:dyDescent="0.25">
      <c r="A28" s="13">
        <v>16</v>
      </c>
      <c r="B28" s="23" t="s">
        <v>69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17"/>
      <c r="D31" s="17"/>
      <c r="E31" s="16">
        <f t="shared" si="0"/>
        <v>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23415</v>
      </c>
      <c r="D32" s="19">
        <f>D11-D20-D16+D17</f>
        <v>132552</v>
      </c>
      <c r="E32" s="19">
        <f t="shared" si="0"/>
        <v>566.09865470852014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19148</v>
      </c>
      <c r="D33" s="19">
        <f>D34+D35+D36</f>
        <v>14871</v>
      </c>
      <c r="E33" s="15">
        <f t="shared" si="0"/>
        <v>77.663463547106744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17">
        <v>19148</v>
      </c>
      <c r="D34" s="17">
        <v>14871</v>
      </c>
      <c r="E34" s="16">
        <f t="shared" si="0"/>
        <v>77.663463547106744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2376</v>
      </c>
      <c r="D37" s="15">
        <f>D38+D39+D40</f>
        <v>2012</v>
      </c>
      <c r="E37" s="15">
        <f t="shared" si="0"/>
        <v>84.680134680134671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17">
        <v>2376</v>
      </c>
      <c r="D38" s="17">
        <v>2012</v>
      </c>
      <c r="E38" s="16">
        <f t="shared" si="0"/>
        <v>84.680134680134671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40187</v>
      </c>
      <c r="D41" s="15">
        <f>D32+D33-D37</f>
        <v>145411</v>
      </c>
      <c r="E41" s="15">
        <f t="shared" si="0"/>
        <v>361.83591708761537</v>
      </c>
      <c r="G41" s="36"/>
    </row>
    <row r="42" spans="1:7" ht="14.25" thickTop="1" thickBot="1" x14ac:dyDescent="0.25">
      <c r="A42" s="13">
        <v>24</v>
      </c>
      <c r="B42" s="22" t="s">
        <v>74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40187</v>
      </c>
      <c r="D43" s="15">
        <f>D41+D42</f>
        <v>145411</v>
      </c>
      <c r="E43" s="15">
        <f t="shared" si="0"/>
        <v>361.83591708761537</v>
      </c>
    </row>
    <row r="44" spans="1:7" ht="14.25" thickTop="1" thickBot="1" x14ac:dyDescent="0.25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40187</v>
      </c>
      <c r="D45" s="15">
        <f>D43-D44</f>
        <v>145411</v>
      </c>
      <c r="E45" s="15">
        <f t="shared" si="0"/>
        <v>361.83591708761537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40187</v>
      </c>
      <c r="D47" s="15">
        <f>D45-D46</f>
        <v>145411</v>
      </c>
      <c r="E47" s="15">
        <f t="shared" si="0"/>
        <v>361.83591708761537</v>
      </c>
    </row>
    <row r="48" spans="1:7" ht="14.25" thickTop="1" thickBot="1" x14ac:dyDescent="0.25">
      <c r="A48" s="13">
        <v>30</v>
      </c>
      <c r="B48" s="22" t="s">
        <v>77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40187</v>
      </c>
      <c r="D49" s="15">
        <f>D45+D48</f>
        <v>145411</v>
      </c>
      <c r="E49" s="15">
        <f t="shared" si="0"/>
        <v>361.83591708761537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F52"/>
  <sheetViews>
    <sheetView tabSelected="1" topLeftCell="A40" zoomScale="110" workbookViewId="0">
      <selection activeCell="B30" sqref="B30:H30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ПРИЛЕПСКА ПИВАРНИЦА АД - ПРИЛЕП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104</v>
      </c>
      <c r="E3" s="29">
        <f>'ФИ-Почетна'!$C$23</f>
        <v>2020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1485127</v>
      </c>
      <c r="D11" s="15">
        <f>'Биланс на успех - природа'!D11</f>
        <v>1293625</v>
      </c>
      <c r="E11" s="15">
        <f>'Биланс на успех - природа'!E11</f>
        <v>87.105345199434126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1470754</v>
      </c>
      <c r="D12" s="15">
        <f>'Биланс на успех - природа'!D12</f>
        <v>1276085</v>
      </c>
      <c r="E12" s="15">
        <f>'Биланс на успех - природа'!E12</f>
        <v>86.763999961924284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1451479</v>
      </c>
      <c r="D13" s="17">
        <f>'Биланс на успех - природа'!D13</f>
        <v>1263956</v>
      </c>
      <c r="E13" s="16">
        <f>'Биланс на успех - природа'!E13</f>
        <v>87.080557142059916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19275</v>
      </c>
      <c r="D14" s="17">
        <f>'Биланс на успех - природа'!D14</f>
        <v>12129</v>
      </c>
      <c r="E14" s="16">
        <f>'Биланс на успех - природа'!E14</f>
        <v>62.92607003891051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65961</v>
      </c>
      <c r="D16" s="17">
        <f>'Биланс на успех - природа'!D16</f>
        <v>72416</v>
      </c>
      <c r="E16" s="16">
        <f>'Биланс на успех - природа'!E16</f>
        <v>109.7860857173178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78709</v>
      </c>
      <c r="D17" s="17">
        <f>'Биланс на успех - природа'!D17</f>
        <v>75458</v>
      </c>
      <c r="E17" s="16">
        <f>'Биланс на успех - природа'!E17</f>
        <v>95.86959559897852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4051</v>
      </c>
      <c r="D18" s="17">
        <f>'Биланс на успех - природа'!D18</f>
        <v>2320</v>
      </c>
      <c r="E18" s="16">
        <f>'Биланс на успех - природа'!E18</f>
        <v>57.269809923475691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10322</v>
      </c>
      <c r="D19" s="17">
        <f>'Биланс на успех - природа'!D19</f>
        <v>15220</v>
      </c>
      <c r="E19" s="16">
        <f>'Биланс на успех - природа'!E19</f>
        <v>147.45204417748499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1474460</v>
      </c>
      <c r="D20" s="15">
        <f>'Биланс на успех - природа'!D20</f>
        <v>1164115</v>
      </c>
      <c r="E20" s="15">
        <f>'Биланс на успех - природа'!E20</f>
        <v>78.951955292106945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346148</v>
      </c>
      <c r="D21" s="17">
        <f>'Биланс на успех - природа'!D21</f>
        <v>225338</v>
      </c>
      <c r="E21" s="16">
        <f>'Биланс на успех - природа'!E21</f>
        <v>65.098743889896809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558527</v>
      </c>
      <c r="D22" s="17">
        <f>'Биланс на успех - природа'!D22</f>
        <v>501142</v>
      </c>
      <c r="E22" s="16">
        <f>'Биланс на успех - природа'!E22</f>
        <v>89.725653370383171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45</v>
      </c>
      <c r="D23" s="17">
        <f>'Биланс на успех - природа'!D23</f>
        <v>33</v>
      </c>
      <c r="E23" s="16">
        <f>'Биланс на успех - природа'!E23</f>
        <v>73.333333333333329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128857</v>
      </c>
      <c r="D24" s="17">
        <f>'Биланс на успех - природа'!D24</f>
        <v>123580</v>
      </c>
      <c r="E24" s="16">
        <f>'Биланс на успех - природа'!E24</f>
        <v>95.904762643861019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180881</v>
      </c>
      <c r="D25" s="17">
        <f>'Биланс на успех - природа'!D25</f>
        <v>68427</v>
      </c>
      <c r="E25" s="16">
        <f>'Биланс на успех - природа'!E25</f>
        <v>37.829843930539973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114169</v>
      </c>
      <c r="D26" s="17">
        <f>'Биланс на успех - природа'!D26</f>
        <v>111963</v>
      </c>
      <c r="E26" s="16">
        <f>'Биланс на успех - природа'!E26</f>
        <v>98.067776716972205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145833</v>
      </c>
      <c r="D27" s="17">
        <f>'Биланс на успех - природа'!D27</f>
        <v>133632</v>
      </c>
      <c r="E27" s="16">
        <f>'Биланс на успех - природа'!E27</f>
        <v>91.633580876756298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0</v>
      </c>
      <c r="D31" s="17">
        <f>'Биланс на успех - природа'!D31</f>
        <v>0</v>
      </c>
      <c r="E31" s="16">
        <f>'Биланс на успех - природа'!E31</f>
        <v>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23415</v>
      </c>
      <c r="D32" s="19">
        <f>'Биланс на успех - природа'!D32</f>
        <v>132552</v>
      </c>
      <c r="E32" s="19">
        <f>'Биланс на успех - природа'!E32</f>
        <v>566.09865470852014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19148</v>
      </c>
      <c r="D33" s="19">
        <f>'Биланс на успех - природа'!D33</f>
        <v>14871</v>
      </c>
      <c r="E33" s="15">
        <f>'Биланс на успех - природа'!E33</f>
        <v>77.663463547106744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19148</v>
      </c>
      <c r="D34" s="17">
        <f>'Биланс на успех - природа'!D34</f>
        <v>14871</v>
      </c>
      <c r="E34" s="16">
        <f>'Биланс на успех - природа'!E34</f>
        <v>77.663463547106744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2376</v>
      </c>
      <c r="D37" s="15">
        <f>'Биланс на успех - природа'!D37</f>
        <v>2012</v>
      </c>
      <c r="E37" s="15">
        <f>'Биланс на успех - природа'!E37</f>
        <v>84.680134680134671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2376</v>
      </c>
      <c r="D38" s="17">
        <f>'Биланс на успех - природа'!D38</f>
        <v>2012</v>
      </c>
      <c r="E38" s="16">
        <f>'Биланс на успех - природа'!E38</f>
        <v>84.680134680134671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40187</v>
      </c>
      <c r="D41" s="15">
        <f>'Биланс на успех - природа'!D41</f>
        <v>145411</v>
      </c>
      <c r="E41" s="15">
        <f>'Биланс на успех - природа'!E41</f>
        <v>361.83591708761537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40187</v>
      </c>
      <c r="D43" s="15">
        <f>'Биланс на успех - природа'!D43</f>
        <v>145411</v>
      </c>
      <c r="E43" s="15">
        <f>'Биланс на успех - природа'!E43</f>
        <v>361.83591708761537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40187</v>
      </c>
      <c r="D45" s="15">
        <f>'Биланс на успех - природа'!D45</f>
        <v>145411</v>
      </c>
      <c r="E45" s="15">
        <f>'Биланс на успех - природа'!E45</f>
        <v>361.83591708761537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40187</v>
      </c>
      <c r="D47" s="15">
        <f>'Биланс на успех - природа'!D47</f>
        <v>145411</v>
      </c>
      <c r="E47" s="15">
        <f>'Биланс на успех - природа'!E47</f>
        <v>361.83591708761537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40187</v>
      </c>
      <c r="D49" s="15">
        <f>'Биланс на успех - природа'!D49</f>
        <v>145411</v>
      </c>
      <c r="E49" s="15">
        <f>'Биланс на успех - природа'!E49</f>
        <v>361.83591708761537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Zdravko Jordanoski</cp:lastModifiedBy>
  <cp:lastPrinted>2020-11-02T09:36:50Z</cp:lastPrinted>
  <dcterms:created xsi:type="dcterms:W3CDTF">2008-02-12T15:15:13Z</dcterms:created>
  <dcterms:modified xsi:type="dcterms:W3CDTF">2020-11-02T10:23:38Z</dcterms:modified>
</cp:coreProperties>
</file>