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Documents\GRANIT DOKUMENTI\KHV izvestai\2022\30.06.2022\"/>
    </mc:Choice>
  </mc:AlternateContent>
  <xr:revisionPtr revIDLastSave="0" documentId="13_ncr:1_{37664BA6-0172-45C0-8FA0-0F8011E1C3BA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activeTab="2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/>
  <c r="C32" i="22" s="1"/>
  <c r="C41" i="22" s="1"/>
  <c r="C43" i="22" s="1"/>
  <c r="C45" i="22" s="1"/>
  <c r="C47" i="22" l="1"/>
  <c r="C49" i="22"/>
  <c r="B39" i="7" l="1"/>
  <c r="B29" i="7"/>
  <c r="B9" i="7"/>
  <c r="B47" i="7" s="1"/>
  <c r="B51" i="25"/>
  <c r="B42" i="25" s="1"/>
  <c r="B43" i="25"/>
  <c r="B37" i="25"/>
  <c r="B27" i="25"/>
  <c r="B19" i="25"/>
  <c r="B13" i="25"/>
  <c r="B11" i="25" s="1"/>
  <c r="B34" i="25" s="1"/>
  <c r="B56" i="25" l="1"/>
  <c r="D20" i="22" l="1"/>
  <c r="C9" i="7" l="1"/>
  <c r="D37" i="22" l="1"/>
  <c r="D33" i="22"/>
  <c r="D12" i="22"/>
  <c r="D11" i="22" s="1"/>
  <c r="D32" i="22" s="1"/>
  <c r="C51" i="25"/>
  <c r="C43" i="25"/>
  <c r="C37" i="25"/>
  <c r="C27" i="25"/>
  <c r="C19" i="25"/>
  <c r="C13" i="25"/>
  <c r="B49" i="7" l="1"/>
  <c r="D41" i="22"/>
  <c r="D43" i="22" s="1"/>
  <c r="D45" i="22" s="1"/>
  <c r="D49" i="22" s="1"/>
  <c r="C42" i="25"/>
  <c r="D42" i="25" s="1"/>
  <c r="D39" i="24" s="1"/>
  <c r="C11" i="25"/>
  <c r="C34" i="25" s="1"/>
  <c r="C56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7" i="25"/>
  <c r="D24" i="24" s="1"/>
  <c r="B39" i="24"/>
  <c r="B48" i="24"/>
  <c r="B40" i="24"/>
  <c r="B16" i="24"/>
  <c r="D47" i="22" l="1"/>
  <c r="C47" i="7"/>
  <c r="C49" i="7" s="1"/>
  <c r="C48" i="6" s="1"/>
  <c r="D9" i="7"/>
  <c r="D8" i="6" s="1"/>
  <c r="G28" i="12"/>
  <c r="G47" i="12" s="1"/>
  <c r="G45" i="13" s="1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B46" i="6"/>
  <c r="C8" i="24"/>
  <c r="C31" i="24"/>
  <c r="C40" i="24"/>
  <c r="D12" i="20"/>
  <c r="B38" i="6"/>
  <c r="B10" i="24"/>
  <c r="C10" i="24"/>
  <c r="D26" i="13"/>
  <c r="E47" i="12"/>
  <c r="E45" i="13" s="1"/>
  <c r="D47" i="7" l="1"/>
  <c r="D46" i="6" s="1"/>
  <c r="G26" i="13"/>
  <c r="C46" i="6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<sst xmlns="http://schemas.openxmlformats.org/spreadsheetml/2006/main" count="475" uniqueCount="380">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</sst>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4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10" workbookViewId="0">
      <selection activeCell="C20" sqref="C20"/>
    </sheetView>
  </sheetViews>
  <sheetFormatPr defaultColWidth="9.109375" defaultRowHeight="13.2" x14ac:dyDescent="0.25"/>
  <cols>
    <col min="1" max="1" width="9.109375" style="42"/>
    <col min="2" max="2" width="17.6640625" style="42" customWidth="1"/>
    <col min="3" max="3" width="16.44140625" style="42" customWidth="1"/>
    <col min="4" max="9" width="9.109375" style="42"/>
    <col min="10" max="17" width="9.109375" style="47"/>
    <col min="18" max="249" width="9.109375" style="42"/>
    <col min="250" max="250" width="12.44140625" style="42" customWidth="1"/>
    <col min="251" max="251" width="23.44140625" style="42" customWidth="1"/>
    <col min="252" max="252" width="21.33203125" style="42" customWidth="1"/>
    <col min="253" max="253" width="22.109375" style="42" customWidth="1"/>
    <col min="254" max="16384" width="9.109375" style="42"/>
  </cols>
  <sheetData>
    <row r="1" spans="1:250" ht="19.5" customHeight="1" thickTop="1" x14ac:dyDescent="0.25">
      <c r="A1" s="215"/>
      <c r="B1" s="216"/>
      <c r="C1" s="216"/>
      <c r="D1" s="216"/>
      <c r="E1" s="216"/>
      <c r="F1" s="216"/>
      <c r="G1" s="216"/>
      <c r="H1" s="217"/>
      <c r="I1" s="218"/>
      <c r="J1" s="218"/>
      <c r="K1" s="218"/>
      <c r="L1" s="218"/>
      <c r="M1" s="218"/>
      <c r="N1" s="218"/>
      <c r="O1" s="218"/>
      <c r="P1" s="218"/>
      <c r="Q1" s="218"/>
      <c r="R1" s="218"/>
      <c r="IP1" s="43"/>
    </row>
    <row r="2" spans="1:250" ht="19.5" customHeight="1" x14ac:dyDescent="0.25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5">
      <c r="A3" s="44"/>
      <c r="B3" s="45"/>
      <c r="C3" s="45"/>
      <c r="D3" s="45"/>
      <c r="E3" s="45"/>
      <c r="F3" s="45"/>
      <c r="G3" s="45"/>
      <c r="H3" s="46"/>
      <c r="T3" s="43" t="s">
        <v>302</v>
      </c>
      <c r="U3" s="43" t="s">
        <v>303</v>
      </c>
      <c r="V3" s="43" t="s">
        <v>304</v>
      </c>
      <c r="W3" s="43"/>
      <c r="X3" s="43"/>
      <c r="Y3" s="43"/>
      <c r="IP3" s="43"/>
    </row>
    <row r="4" spans="1:250" s="47" customFormat="1" ht="17.25" customHeight="1" x14ac:dyDescent="0.25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305</v>
      </c>
      <c r="W4" s="51"/>
      <c r="X4" s="51"/>
      <c r="Y4" s="51"/>
      <c r="IP4" s="51"/>
    </row>
    <row r="5" spans="1:250" s="47" customFormat="1" ht="17.25" customHeight="1" x14ac:dyDescent="0.25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306</v>
      </c>
      <c r="W5" s="51"/>
      <c r="X5" s="51"/>
      <c r="Y5" s="51"/>
      <c r="IP5" s="51"/>
    </row>
    <row r="6" spans="1:250" s="47" customFormat="1" ht="17.25" customHeight="1" x14ac:dyDescent="0.25">
      <c r="A6" s="48"/>
      <c r="B6" s="49"/>
      <c r="C6" s="49"/>
      <c r="D6" s="49"/>
      <c r="E6" s="49"/>
      <c r="F6" s="49"/>
      <c r="G6" s="49"/>
      <c r="H6" s="50"/>
      <c r="J6" s="214"/>
      <c r="K6" s="214"/>
      <c r="L6" s="214"/>
      <c r="M6" s="214"/>
      <c r="N6" s="214"/>
      <c r="O6" s="214"/>
      <c r="P6" s="214"/>
      <c r="Q6" s="214"/>
      <c r="T6" s="51"/>
      <c r="U6" s="51">
        <v>2013</v>
      </c>
      <c r="V6" s="51" t="s">
        <v>307</v>
      </c>
      <c r="W6" s="51"/>
      <c r="X6" s="51"/>
      <c r="Y6" s="51"/>
      <c r="IP6" s="51"/>
    </row>
    <row r="7" spans="1:250" s="47" customFormat="1" ht="17.25" customHeight="1" x14ac:dyDescent="0.25">
      <c r="A7" s="48"/>
      <c r="B7" s="49"/>
      <c r="C7" s="49"/>
      <c r="D7" s="49"/>
      <c r="E7" s="49"/>
      <c r="F7" s="49"/>
      <c r="G7" s="49"/>
      <c r="H7" s="50"/>
      <c r="J7" s="214"/>
      <c r="K7" s="214"/>
      <c r="L7" s="214"/>
      <c r="M7" s="214"/>
      <c r="N7" s="214"/>
      <c r="O7" s="214"/>
      <c r="P7" s="214"/>
      <c r="Q7" s="214"/>
      <c r="T7" s="51"/>
      <c r="U7" s="51">
        <v>2014</v>
      </c>
      <c r="V7" s="51" t="s">
        <v>308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5">
      <c r="A8" s="48"/>
      <c r="B8" s="49"/>
      <c r="C8" s="49"/>
      <c r="D8" s="49"/>
      <c r="E8" s="49"/>
      <c r="F8" s="49"/>
      <c r="G8" s="49"/>
      <c r="H8" s="50"/>
      <c r="I8" s="47"/>
      <c r="J8" s="214"/>
      <c r="K8" s="214"/>
      <c r="L8" s="214"/>
      <c r="M8" s="214"/>
      <c r="N8" s="214"/>
      <c r="O8" s="214"/>
      <c r="P8" s="214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5">
      <c r="A9" s="219" t="s">
        <v>309</v>
      </c>
      <c r="B9" s="220"/>
      <c r="C9" s="220"/>
      <c r="D9" s="220"/>
      <c r="E9" s="220"/>
      <c r="F9" s="220"/>
      <c r="G9" s="220"/>
      <c r="H9" s="221"/>
      <c r="I9" s="55"/>
      <c r="J9" s="214"/>
      <c r="K9" s="214"/>
      <c r="L9" s="214"/>
      <c r="M9" s="214"/>
      <c r="N9" s="214"/>
      <c r="O9" s="214"/>
      <c r="P9" s="214"/>
      <c r="Q9" s="214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5">
      <c r="A10" s="219"/>
      <c r="B10" s="220"/>
      <c r="C10" s="220"/>
      <c r="D10" s="220"/>
      <c r="E10" s="220"/>
      <c r="F10" s="220"/>
      <c r="G10" s="220"/>
      <c r="H10" s="221"/>
      <c r="J10" s="214"/>
      <c r="K10" s="214"/>
      <c r="L10" s="214"/>
      <c r="M10" s="214"/>
      <c r="N10" s="214"/>
      <c r="O10" s="214"/>
      <c r="P10" s="214"/>
      <c r="Q10" s="214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5">
      <c r="A11" s="44"/>
      <c r="B11" s="45"/>
      <c r="C11" s="45"/>
      <c r="D11" s="45"/>
      <c r="E11" s="45"/>
      <c r="F11" s="45"/>
      <c r="G11" s="45"/>
      <c r="H11" s="46"/>
      <c r="J11" s="214"/>
      <c r="K11" s="214"/>
      <c r="L11" s="214"/>
      <c r="M11" s="214"/>
      <c r="N11" s="214"/>
      <c r="O11" s="214"/>
      <c r="P11" s="214"/>
      <c r="Q11" s="214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5">
      <c r="A12" s="44"/>
      <c r="B12" s="45"/>
      <c r="C12" s="45"/>
      <c r="D12" s="45"/>
      <c r="E12" s="45"/>
      <c r="F12" s="45"/>
      <c r="G12" s="45"/>
      <c r="H12" s="46"/>
      <c r="J12" s="214"/>
      <c r="K12" s="214"/>
      <c r="L12" s="214"/>
      <c r="M12" s="214"/>
      <c r="N12" s="214"/>
      <c r="O12" s="214"/>
      <c r="P12" s="214"/>
      <c r="Q12" s="214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5">
      <c r="A13" s="44"/>
      <c r="B13" s="45"/>
      <c r="C13" s="45"/>
      <c r="D13" s="45"/>
      <c r="E13" s="45"/>
      <c r="F13" s="45"/>
      <c r="G13" s="45"/>
      <c r="H13" s="46"/>
      <c r="J13" s="214"/>
      <c r="K13" s="214"/>
      <c r="L13" s="214"/>
      <c r="M13" s="214"/>
      <c r="N13" s="214"/>
      <c r="O13" s="214"/>
      <c r="P13" s="214"/>
      <c r="Q13" s="214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5">
      <c r="A14" s="44"/>
      <c r="B14" s="45"/>
      <c r="C14" s="45"/>
      <c r="D14" s="45"/>
      <c r="E14" s="45"/>
      <c r="F14" s="45"/>
      <c r="G14" s="45"/>
      <c r="H14" s="46"/>
      <c r="J14" s="214"/>
      <c r="K14" s="214"/>
      <c r="L14" s="214"/>
      <c r="M14" s="214"/>
      <c r="N14" s="214"/>
      <c r="O14" s="214"/>
      <c r="P14" s="214"/>
      <c r="Q14" s="214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5">
      <c r="A15" s="48"/>
      <c r="B15" s="49"/>
      <c r="C15" s="49"/>
      <c r="D15" s="49"/>
      <c r="E15" s="49"/>
      <c r="F15" s="49"/>
      <c r="G15" s="49"/>
      <c r="H15" s="50"/>
      <c r="J15" s="214"/>
      <c r="K15" s="214"/>
      <c r="L15" s="214"/>
      <c r="M15" s="214"/>
      <c r="N15" s="214"/>
      <c r="O15" s="214"/>
      <c r="P15" s="214"/>
      <c r="Q15" s="214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5">
      <c r="A16" s="48"/>
      <c r="B16" s="49"/>
      <c r="C16" s="49"/>
      <c r="D16" s="49"/>
      <c r="E16" s="49"/>
      <c r="F16" s="49"/>
      <c r="G16" s="49"/>
      <c r="H16" s="50"/>
      <c r="I16" s="42"/>
      <c r="J16" s="214"/>
      <c r="K16" s="214"/>
      <c r="L16" s="214"/>
      <c r="M16" s="214"/>
      <c r="N16" s="214"/>
      <c r="O16" s="214"/>
      <c r="P16" s="214"/>
      <c r="Q16" s="214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3">
      <c r="A17" s="48"/>
      <c r="B17" s="49"/>
      <c r="C17" s="49"/>
      <c r="D17" s="49"/>
      <c r="E17" s="49"/>
      <c r="F17" s="49"/>
      <c r="G17" s="49"/>
      <c r="H17" s="50"/>
      <c r="I17" s="42"/>
      <c r="J17" s="222"/>
      <c r="K17" s="222"/>
      <c r="L17" s="222"/>
      <c r="M17" s="222"/>
      <c r="N17" s="222"/>
      <c r="O17" s="222"/>
      <c r="P17" s="222"/>
      <c r="Q17" s="222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5">
      <c r="A18" s="48"/>
      <c r="B18" s="57" t="s">
        <v>310</v>
      </c>
      <c r="C18" s="223" t="s">
        <v>378</v>
      </c>
      <c r="D18" s="224"/>
      <c r="E18" s="224"/>
      <c r="F18" s="224"/>
      <c r="G18" s="225"/>
      <c r="H18" s="50"/>
      <c r="I18" s="42"/>
      <c r="J18" s="226"/>
      <c r="K18" s="226"/>
      <c r="L18" s="226"/>
      <c r="M18" s="226"/>
      <c r="N18" s="226"/>
      <c r="O18" s="226"/>
      <c r="P18" s="226"/>
      <c r="Q18" s="226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5">
      <c r="A19" s="44"/>
      <c r="B19" s="58" t="s">
        <v>311</v>
      </c>
      <c r="C19" s="232">
        <v>4054261</v>
      </c>
      <c r="D19" s="233"/>
      <c r="E19" s="233"/>
      <c r="F19" s="233"/>
      <c r="G19" s="234"/>
      <c r="H19" s="46"/>
      <c r="I19" s="42"/>
      <c r="J19" s="229"/>
      <c r="K19" s="229"/>
      <c r="L19" s="229"/>
      <c r="M19" s="229"/>
      <c r="N19" s="229"/>
      <c r="O19" s="229"/>
      <c r="P19" s="229"/>
      <c r="Q19" s="229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5">
      <c r="A20" s="44"/>
      <c r="B20" s="58" t="s">
        <v>312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5">
      <c r="A21" s="44"/>
      <c r="B21" s="58" t="s">
        <v>313</v>
      </c>
      <c r="C21" s="85" t="s">
        <v>238</v>
      </c>
      <c r="D21" s="202"/>
      <c r="E21" s="202"/>
      <c r="F21" s="202"/>
      <c r="G21" s="203"/>
      <c r="H21" s="46"/>
      <c r="I21" s="42"/>
      <c r="J21" s="229"/>
      <c r="K21" s="229"/>
      <c r="L21" s="229"/>
      <c r="M21" s="229"/>
      <c r="N21" s="229"/>
      <c r="O21" s="229"/>
      <c r="P21" s="229"/>
      <c r="Q21" s="229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5">
      <c r="A22" s="44"/>
      <c r="B22" s="60" t="s">
        <v>314</v>
      </c>
      <c r="C22" s="85" t="s">
        <v>306</v>
      </c>
      <c r="D22" s="202"/>
      <c r="E22" s="202"/>
      <c r="F22" s="202"/>
      <c r="G22" s="203"/>
      <c r="H22" s="46"/>
      <c r="J22" s="229"/>
      <c r="K22" s="229"/>
      <c r="L22" s="229"/>
      <c r="M22" s="229"/>
      <c r="N22" s="229"/>
      <c r="O22" s="229"/>
      <c r="P22" s="229"/>
      <c r="Q22" s="229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5">
      <c r="A23" s="44"/>
      <c r="B23" s="61" t="s">
        <v>315</v>
      </c>
      <c r="C23" s="86">
        <v>2022</v>
      </c>
      <c r="D23" s="202"/>
      <c r="E23" s="202"/>
      <c r="F23" s="202"/>
      <c r="G23" s="203"/>
      <c r="H23" s="46"/>
      <c r="J23" s="229"/>
      <c r="K23" s="229"/>
      <c r="L23" s="229"/>
      <c r="M23" s="229"/>
      <c r="N23" s="229"/>
      <c r="O23" s="229"/>
      <c r="P23" s="229"/>
      <c r="Q23" s="229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3">
      <c r="A24" s="44"/>
      <c r="B24" s="206"/>
      <c r="C24" s="207"/>
      <c r="D24" s="208"/>
      <c r="E24" s="208"/>
      <c r="F24" s="208"/>
      <c r="G24" s="209"/>
      <c r="H24" s="46"/>
      <c r="J24" s="229"/>
      <c r="K24" s="229"/>
      <c r="L24" s="229"/>
      <c r="M24" s="229"/>
      <c r="N24" s="229"/>
      <c r="O24" s="229"/>
      <c r="P24" s="229"/>
      <c r="Q24" s="229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5">
      <c r="A25" s="44"/>
      <c r="B25" s="45"/>
      <c r="C25" s="45"/>
      <c r="D25" s="45"/>
      <c r="E25" s="45"/>
      <c r="F25" s="45"/>
      <c r="G25" s="45"/>
      <c r="H25" s="46"/>
      <c r="J25" s="226"/>
      <c r="K25" s="226"/>
      <c r="L25" s="226"/>
      <c r="M25" s="226"/>
      <c r="N25" s="226"/>
      <c r="O25" s="226"/>
      <c r="P25" s="226"/>
      <c r="Q25" s="226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5">
      <c r="A26" s="44"/>
      <c r="B26" s="45"/>
      <c r="C26" s="45"/>
      <c r="D26" s="45"/>
      <c r="E26" s="45"/>
      <c r="F26" s="45"/>
      <c r="G26" s="45"/>
      <c r="H26" s="46"/>
      <c r="J26" s="229"/>
      <c r="K26" s="229"/>
      <c r="L26" s="229"/>
      <c r="M26" s="229"/>
      <c r="N26" s="229"/>
      <c r="O26" s="229"/>
      <c r="P26" s="229"/>
      <c r="Q26" s="229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5">
      <c r="A27" s="44"/>
      <c r="B27" s="62" t="s">
        <v>316</v>
      </c>
      <c r="C27" s="47"/>
      <c r="D27" s="47"/>
      <c r="E27" s="47"/>
      <c r="F27" s="47"/>
      <c r="G27" s="47"/>
      <c r="H27" s="46"/>
      <c r="J27" s="229"/>
      <c r="K27" s="229"/>
      <c r="L27" s="229"/>
      <c r="M27" s="229"/>
      <c r="N27" s="229"/>
      <c r="O27" s="229"/>
      <c r="P27" s="229"/>
      <c r="Q27" s="229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5">
      <c r="A28" s="44"/>
      <c r="B28" s="227"/>
      <c r="C28" s="227"/>
      <c r="D28" s="227"/>
      <c r="E28" s="227"/>
      <c r="F28" s="227"/>
      <c r="G28" s="227"/>
      <c r="H28" s="228"/>
      <c r="J28" s="229"/>
      <c r="K28" s="229"/>
      <c r="L28" s="229"/>
      <c r="M28" s="229"/>
      <c r="N28" s="229"/>
      <c r="O28" s="229"/>
      <c r="P28" s="229"/>
      <c r="Q28" s="229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5">
      <c r="A29" s="44"/>
      <c r="B29" s="230" t="s">
        <v>321</v>
      </c>
      <c r="C29" s="230"/>
      <c r="D29" s="230"/>
      <c r="E29" s="230"/>
      <c r="F29" s="230"/>
      <c r="G29" s="230"/>
      <c r="H29" s="231"/>
      <c r="J29" s="229"/>
      <c r="K29" s="229"/>
      <c r="L29" s="229"/>
      <c r="M29" s="229"/>
      <c r="N29" s="229"/>
      <c r="O29" s="229"/>
      <c r="P29" s="229"/>
      <c r="Q29" s="229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5">
      <c r="A30" s="44"/>
      <c r="B30" s="230" t="s">
        <v>317</v>
      </c>
      <c r="C30" s="230"/>
      <c r="D30" s="230"/>
      <c r="E30" s="230"/>
      <c r="F30" s="230"/>
      <c r="G30" s="230"/>
      <c r="H30" s="231"/>
      <c r="J30" s="235"/>
      <c r="K30" s="235"/>
      <c r="L30" s="235"/>
      <c r="M30" s="235"/>
      <c r="N30" s="235"/>
      <c r="O30" s="235"/>
      <c r="P30" s="235"/>
      <c r="Q30" s="235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5">
      <c r="A31" s="44"/>
      <c r="B31" s="230" t="s">
        <v>322</v>
      </c>
      <c r="C31" s="230"/>
      <c r="D31" s="230"/>
      <c r="E31" s="230"/>
      <c r="F31" s="230"/>
      <c r="G31" s="230"/>
      <c r="H31" s="231"/>
      <c r="J31" s="235"/>
      <c r="K31" s="235"/>
      <c r="L31" s="235"/>
      <c r="M31" s="235"/>
      <c r="N31" s="235"/>
      <c r="O31" s="235"/>
      <c r="P31" s="235"/>
      <c r="Q31" s="235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5">
      <c r="A32" s="44"/>
      <c r="B32" s="230" t="s">
        <v>323</v>
      </c>
      <c r="C32" s="230"/>
      <c r="D32" s="230"/>
      <c r="E32" s="230"/>
      <c r="F32" s="230"/>
      <c r="G32" s="230"/>
      <c r="H32" s="231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3">
      <c r="A33" s="63"/>
      <c r="B33" s="64"/>
      <c r="C33" s="64"/>
      <c r="D33" s="64"/>
      <c r="E33" s="64"/>
      <c r="F33" s="64"/>
      <c r="G33" s="64"/>
      <c r="H33" s="65"/>
      <c r="J33" s="235"/>
      <c r="K33" s="235"/>
      <c r="L33" s="235"/>
      <c r="M33" s="235"/>
      <c r="N33" s="235"/>
      <c r="O33" s="235"/>
      <c r="P33" s="235"/>
      <c r="Q33" s="235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5">
      <c r="J34" s="235"/>
      <c r="K34" s="235"/>
      <c r="L34" s="235"/>
      <c r="M34" s="235"/>
      <c r="N34" s="235"/>
      <c r="O34" s="235"/>
      <c r="P34" s="235"/>
      <c r="Q34" s="235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5">
      <c r="J35" s="235"/>
      <c r="K35" s="235"/>
      <c r="L35" s="235"/>
      <c r="M35" s="235"/>
      <c r="N35" s="235"/>
      <c r="O35" s="235"/>
      <c r="P35" s="235"/>
      <c r="Q35" s="235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5">
      <c r="J36" s="235"/>
      <c r="K36" s="235"/>
      <c r="L36" s="235"/>
      <c r="M36" s="235"/>
      <c r="N36" s="235"/>
      <c r="O36" s="235"/>
      <c r="P36" s="235"/>
      <c r="Q36" s="235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5">
      <c r="J37" s="235"/>
      <c r="K37" s="235"/>
      <c r="L37" s="235"/>
      <c r="M37" s="235"/>
      <c r="N37" s="235"/>
      <c r="O37" s="235"/>
      <c r="P37" s="235"/>
      <c r="Q37" s="235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5">
      <c r="J38" s="235"/>
      <c r="K38" s="235"/>
      <c r="L38" s="235"/>
      <c r="M38" s="235"/>
      <c r="N38" s="235"/>
      <c r="O38" s="235"/>
      <c r="P38" s="235"/>
      <c r="Q38" s="235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5">
      <c r="J39" s="235"/>
      <c r="K39" s="235"/>
      <c r="L39" s="235"/>
      <c r="M39" s="235"/>
      <c r="N39" s="235"/>
      <c r="O39" s="235"/>
      <c r="P39" s="235"/>
      <c r="Q39" s="235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5">
      <c r="J40" s="235"/>
      <c r="K40" s="235"/>
      <c r="L40" s="235"/>
      <c r="M40" s="235"/>
      <c r="N40" s="235"/>
      <c r="O40" s="235"/>
      <c r="P40" s="235"/>
      <c r="Q40" s="235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5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5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5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5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5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5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5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5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5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5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5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5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5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5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5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5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5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5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5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5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5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5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5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5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5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5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5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5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5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5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5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5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5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5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5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5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5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5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5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5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5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5">
      <c r="IM94" s="54"/>
      <c r="IN94" s="54"/>
      <c r="IO94" s="54"/>
      <c r="IP94" s="54"/>
      <c r="IT94" s="54"/>
      <c r="IU94" s="54"/>
    </row>
    <row r="95" spans="21:255" x14ac:dyDescent="0.25">
      <c r="IM95" s="54"/>
      <c r="IN95" s="54"/>
      <c r="IO95" s="54"/>
      <c r="IP95" s="54"/>
      <c r="IT95" s="54"/>
      <c r="IU95" s="54"/>
    </row>
    <row r="96" spans="21:255" x14ac:dyDescent="0.25">
      <c r="IM96" s="54"/>
      <c r="IN96" s="54"/>
      <c r="IO96" s="54"/>
      <c r="IP96" s="54"/>
      <c r="IT96" s="54"/>
      <c r="IU96" s="54"/>
    </row>
    <row r="97" spans="247:255" x14ac:dyDescent="0.25">
      <c r="IM97" s="54"/>
      <c r="IN97" s="54"/>
      <c r="IO97" s="54"/>
      <c r="IP97" s="54"/>
      <c r="IT97" s="54"/>
      <c r="IU97" s="54"/>
    </row>
    <row r="98" spans="247:255" x14ac:dyDescent="0.2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34" zoomScale="120" workbookViewId="0">
      <selection activeCell="C53" sqref="C53"/>
    </sheetView>
  </sheetViews>
  <sheetFormatPr defaultColWidth="9.109375" defaultRowHeight="13.2" x14ac:dyDescent="0.25"/>
  <cols>
    <col min="1" max="1" width="65.5546875" style="100" customWidth="1"/>
    <col min="2" max="3" width="17.44140625" style="100" customWidth="1"/>
    <col min="4" max="4" width="10.33203125" style="100" customWidth="1"/>
    <col min="5" max="16384" width="9.109375" style="100"/>
  </cols>
  <sheetData>
    <row r="1" spans="1:6" x14ac:dyDescent="0.25">
      <c r="A1" s="99" t="s">
        <v>310</v>
      </c>
      <c r="B1" s="236" t="str">
        <f>'ФИ-Почетна'!$C$18</f>
        <v>ГД Гранит АД Скопје</v>
      </c>
      <c r="C1" s="236"/>
      <c r="D1" s="236"/>
    </row>
    <row r="2" spans="1:6" x14ac:dyDescent="0.25">
      <c r="A2" s="99" t="s">
        <v>318</v>
      </c>
      <c r="B2" s="101" t="str">
        <f>'ФИ-Почетна'!$C$22</f>
        <v>01.01 - 30.06</v>
      </c>
      <c r="C2" s="102"/>
      <c r="D2" s="103"/>
    </row>
    <row r="3" spans="1:6" x14ac:dyDescent="0.25">
      <c r="A3" s="99" t="s">
        <v>315</v>
      </c>
      <c r="B3" s="101">
        <f>'ФИ-Почетна'!$C$23</f>
        <v>2022</v>
      </c>
      <c r="C3" s="102"/>
      <c r="D3" s="103"/>
    </row>
    <row r="4" spans="1:6" x14ac:dyDescent="0.25">
      <c r="A4" s="104" t="s">
        <v>319</v>
      </c>
      <c r="B4" s="105" t="str">
        <f>'ФИ-Почетна'!$C$20</f>
        <v>да</v>
      </c>
      <c r="C4" s="106"/>
      <c r="D4" s="106"/>
      <c r="F4" s="107"/>
    </row>
    <row r="5" spans="1:6" x14ac:dyDescent="0.25">
      <c r="A5" s="104"/>
      <c r="B5" s="105"/>
      <c r="C5" s="106"/>
      <c r="D5" s="106"/>
      <c r="F5" s="107"/>
    </row>
    <row r="6" spans="1:6" ht="17.399999999999999" x14ac:dyDescent="0.25">
      <c r="A6" s="239" t="s">
        <v>375</v>
      </c>
      <c r="B6" s="239"/>
      <c r="C6" s="239"/>
      <c r="D6" s="239"/>
      <c r="F6" s="107"/>
    </row>
    <row r="7" spans="1:6" x14ac:dyDescent="0.25">
      <c r="A7" s="237" t="s">
        <v>376</v>
      </c>
      <c r="B7" s="237"/>
      <c r="C7" s="237"/>
      <c r="D7" s="237"/>
      <c r="F7" s="107"/>
    </row>
    <row r="8" spans="1:6" ht="12.75" customHeight="1" thickBot="1" x14ac:dyDescent="0.3">
      <c r="A8" s="106"/>
      <c r="B8" s="238" t="s">
        <v>24</v>
      </c>
      <c r="C8" s="238"/>
      <c r="D8" s="238"/>
      <c r="F8" s="107"/>
    </row>
    <row r="9" spans="1:6" s="110" customFormat="1" ht="33" customHeight="1" thickTop="1" thickBot="1" x14ac:dyDescent="0.3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4" thickTop="1" thickBot="1" x14ac:dyDescent="0.3">
      <c r="A10" s="83" t="s">
        <v>174</v>
      </c>
      <c r="B10" s="82"/>
      <c r="C10" s="82"/>
      <c r="D10" s="82"/>
      <c r="F10" s="111"/>
    </row>
    <row r="11" spans="1:6" ht="14.4" thickTop="1" thickBot="1" x14ac:dyDescent="0.3">
      <c r="A11" s="87" t="s">
        <v>159</v>
      </c>
      <c r="B11" s="75">
        <f>B12+B13+B18+B19+B25+B26</f>
        <v>3906681.6059999997</v>
      </c>
      <c r="C11" s="75">
        <f>C12+C13+C18+C19+C25+C26</f>
        <v>3866516</v>
      </c>
      <c r="D11" s="75">
        <f t="shared" ref="D11:D35" si="0">IF(B11&lt;=0,0,C11/B11*100)</f>
        <v>98.971874085200284</v>
      </c>
      <c r="F11" s="111"/>
    </row>
    <row r="12" spans="1:6" ht="14.4" thickTop="1" thickBot="1" x14ac:dyDescent="0.3">
      <c r="A12" s="87" t="s">
        <v>160</v>
      </c>
      <c r="B12" s="94">
        <v>20575</v>
      </c>
      <c r="C12" s="94">
        <v>26746</v>
      </c>
      <c r="D12" s="75">
        <f t="shared" si="0"/>
        <v>129.99270959902796</v>
      </c>
      <c r="F12" s="111"/>
    </row>
    <row r="13" spans="1:6" ht="14.4" thickTop="1" thickBot="1" x14ac:dyDescent="0.3">
      <c r="A13" s="87" t="s">
        <v>292</v>
      </c>
      <c r="B13" s="75">
        <f>SUM(B14:B17)</f>
        <v>2326380</v>
      </c>
      <c r="C13" s="75">
        <f>SUM(C14:C17)</f>
        <v>2271507</v>
      </c>
      <c r="D13" s="75">
        <f t="shared" si="0"/>
        <v>97.641270987542882</v>
      </c>
      <c r="F13" s="111"/>
    </row>
    <row r="14" spans="1:6" ht="14.4" thickTop="1" thickBot="1" x14ac:dyDescent="0.3">
      <c r="A14" s="88" t="s">
        <v>296</v>
      </c>
      <c r="B14" s="211">
        <v>1016833</v>
      </c>
      <c r="C14" s="77">
        <v>973403</v>
      </c>
      <c r="D14" s="76">
        <f t="shared" si="0"/>
        <v>95.728895502014595</v>
      </c>
      <c r="F14" s="111"/>
    </row>
    <row r="15" spans="1:6" ht="27.6" thickTop="1" thickBot="1" x14ac:dyDescent="0.3">
      <c r="A15" s="88" t="s">
        <v>259</v>
      </c>
      <c r="B15" s="211">
        <v>1136613</v>
      </c>
      <c r="C15" s="77">
        <v>1123131</v>
      </c>
      <c r="D15" s="76">
        <f t="shared" si="0"/>
        <v>98.813844290009001</v>
      </c>
      <c r="F15" s="111"/>
    </row>
    <row r="16" spans="1:6" ht="14.4" thickTop="1" thickBot="1" x14ac:dyDescent="0.3">
      <c r="A16" s="88" t="s">
        <v>260</v>
      </c>
      <c r="B16" s="211">
        <v>0</v>
      </c>
      <c r="C16" s="77">
        <v>0</v>
      </c>
      <c r="D16" s="76">
        <f t="shared" si="0"/>
        <v>0</v>
      </c>
      <c r="F16" s="111"/>
    </row>
    <row r="17" spans="1:6" ht="14.4" thickTop="1" thickBot="1" x14ac:dyDescent="0.3">
      <c r="A17" s="88" t="s">
        <v>163</v>
      </c>
      <c r="B17" s="211">
        <v>172934</v>
      </c>
      <c r="C17" s="77">
        <v>174973</v>
      </c>
      <c r="D17" s="76">
        <f t="shared" si="0"/>
        <v>101.17906253252687</v>
      </c>
      <c r="F17" s="111"/>
    </row>
    <row r="18" spans="1:6" ht="14.4" thickTop="1" thickBot="1" x14ac:dyDescent="0.3">
      <c r="A18" s="87" t="s">
        <v>293</v>
      </c>
      <c r="B18" s="94"/>
      <c r="C18" s="94"/>
      <c r="D18" s="75">
        <f t="shared" si="0"/>
        <v>0</v>
      </c>
      <c r="F18" s="111"/>
    </row>
    <row r="19" spans="1:6" ht="14.4" thickTop="1" thickBot="1" x14ac:dyDescent="0.3">
      <c r="A19" s="87" t="s">
        <v>294</v>
      </c>
      <c r="B19" s="75">
        <f>SUM(B20:B24)</f>
        <v>1559726.6059999999</v>
      </c>
      <c r="C19" s="75">
        <f>SUM(C20:C24)</f>
        <v>1568263</v>
      </c>
      <c r="D19" s="75">
        <f t="shared" si="0"/>
        <v>100.54730065943365</v>
      </c>
      <c r="F19" s="111"/>
    </row>
    <row r="20" spans="1:6" ht="14.4" thickTop="1" thickBot="1" x14ac:dyDescent="0.3">
      <c r="A20" s="88" t="s">
        <v>161</v>
      </c>
      <c r="B20" s="211"/>
      <c r="C20" s="77"/>
      <c r="D20" s="76">
        <f t="shared" si="0"/>
        <v>0</v>
      </c>
      <c r="F20" s="111"/>
    </row>
    <row r="21" spans="1:6" ht="14.4" thickTop="1" thickBot="1" x14ac:dyDescent="0.3">
      <c r="A21" s="88" t="s">
        <v>162</v>
      </c>
      <c r="B21" s="211">
        <v>14041.606</v>
      </c>
      <c r="C21" s="77">
        <v>14042</v>
      </c>
      <c r="D21" s="76">
        <f t="shared" si="0"/>
        <v>100.00280594684112</v>
      </c>
      <c r="F21" s="111"/>
    </row>
    <row r="22" spans="1:6" ht="14.4" thickTop="1" thickBot="1" x14ac:dyDescent="0.3">
      <c r="A22" s="88" t="s">
        <v>261</v>
      </c>
      <c r="B22" s="211">
        <v>226765</v>
      </c>
      <c r="C22" s="77">
        <v>225068</v>
      </c>
      <c r="D22" s="76">
        <f t="shared" si="0"/>
        <v>99.251648182038679</v>
      </c>
      <c r="F22" s="111"/>
    </row>
    <row r="23" spans="1:6" ht="14.4" thickTop="1" thickBot="1" x14ac:dyDescent="0.3">
      <c r="A23" s="88" t="s">
        <v>164</v>
      </c>
      <c r="B23" s="211">
        <v>1318920</v>
      </c>
      <c r="C23" s="77">
        <v>1329153</v>
      </c>
      <c r="D23" s="76">
        <f t="shared" si="0"/>
        <v>100.77586206896552</v>
      </c>
      <c r="F23" s="111"/>
    </row>
    <row r="24" spans="1:6" ht="14.4" thickTop="1" thickBot="1" x14ac:dyDescent="0.3">
      <c r="A24" s="88" t="s">
        <v>262</v>
      </c>
      <c r="B24" s="211">
        <v>0</v>
      </c>
      <c r="C24" s="77"/>
      <c r="D24" s="76">
        <f t="shared" si="0"/>
        <v>0</v>
      </c>
      <c r="F24" s="111"/>
    </row>
    <row r="25" spans="1:6" ht="15.75" customHeight="1" thickTop="1" thickBot="1" x14ac:dyDescent="0.3">
      <c r="A25" s="87" t="s">
        <v>295</v>
      </c>
      <c r="B25" s="94">
        <v>0</v>
      </c>
      <c r="C25" s="94"/>
      <c r="D25" s="75">
        <f t="shared" si="0"/>
        <v>0</v>
      </c>
      <c r="F25" s="111"/>
    </row>
    <row r="26" spans="1:6" ht="14.4" thickTop="1" thickBot="1" x14ac:dyDescent="0.3">
      <c r="A26" s="87" t="s">
        <v>165</v>
      </c>
      <c r="B26" s="94"/>
      <c r="C26" s="94">
        <v>0</v>
      </c>
      <c r="D26" s="75">
        <f t="shared" si="0"/>
        <v>0</v>
      </c>
      <c r="F26" s="111"/>
    </row>
    <row r="27" spans="1:6" ht="14.4" thickTop="1" thickBot="1" x14ac:dyDescent="0.3">
      <c r="A27" s="87" t="s">
        <v>172</v>
      </c>
      <c r="B27" s="75">
        <f>SUM(B28:B33)</f>
        <v>4118531</v>
      </c>
      <c r="C27" s="75">
        <f>SUM(C28:C33)</f>
        <v>4331587.5827858178</v>
      </c>
      <c r="D27" s="75">
        <f t="shared" si="0"/>
        <v>105.17312077500006</v>
      </c>
      <c r="F27" s="111"/>
    </row>
    <row r="28" spans="1:6" ht="14.4" thickTop="1" thickBot="1" x14ac:dyDescent="0.3">
      <c r="A28" s="89" t="s">
        <v>166</v>
      </c>
      <c r="B28" s="211">
        <v>1485764</v>
      </c>
      <c r="C28" s="77">
        <v>1518956.372377563</v>
      </c>
      <c r="D28" s="76">
        <f t="shared" si="0"/>
        <v>102.23402723296317</v>
      </c>
      <c r="F28" s="111"/>
    </row>
    <row r="29" spans="1:6" ht="15.75" customHeight="1" thickTop="1" thickBot="1" x14ac:dyDescent="0.3">
      <c r="A29" s="89" t="s">
        <v>167</v>
      </c>
      <c r="B29" s="211">
        <v>2490285</v>
      </c>
      <c r="C29" s="77">
        <v>2724824.4849463422</v>
      </c>
      <c r="D29" s="76">
        <f t="shared" si="0"/>
        <v>109.41817843926869</v>
      </c>
      <c r="F29" s="111"/>
    </row>
    <row r="30" spans="1:6" ht="14.4" thickTop="1" thickBot="1" x14ac:dyDescent="0.3">
      <c r="A30" s="89" t="s">
        <v>168</v>
      </c>
      <c r="B30" s="211">
        <v>12479</v>
      </c>
      <c r="C30" s="77">
        <v>15813.026131068871</v>
      </c>
      <c r="D30" s="76">
        <f t="shared" si="0"/>
        <v>126.71709376607798</v>
      </c>
      <c r="F30" s="111"/>
    </row>
    <row r="31" spans="1:6" ht="14.4" thickTop="1" thickBot="1" x14ac:dyDescent="0.3">
      <c r="A31" s="89" t="s">
        <v>169</v>
      </c>
      <c r="B31" s="211">
        <v>36029</v>
      </c>
      <c r="C31" s="77">
        <v>6797.6450000000004</v>
      </c>
      <c r="D31" s="76">
        <f t="shared" si="0"/>
        <v>18.867148685780897</v>
      </c>
      <c r="F31" s="111"/>
    </row>
    <row r="32" spans="1:6" ht="14.4" thickTop="1" thickBot="1" x14ac:dyDescent="0.3">
      <c r="A32" s="89" t="s">
        <v>170</v>
      </c>
      <c r="B32" s="211">
        <v>84481</v>
      </c>
      <c r="C32" s="77">
        <v>53135.429904993805</v>
      </c>
      <c r="D32" s="76">
        <f t="shared" si="0"/>
        <v>62.896307933137393</v>
      </c>
      <c r="F32" s="111"/>
    </row>
    <row r="33" spans="1:6" ht="14.4" thickTop="1" thickBot="1" x14ac:dyDescent="0.3">
      <c r="A33" s="89" t="s">
        <v>300</v>
      </c>
      <c r="B33" s="211">
        <v>9493</v>
      </c>
      <c r="C33" s="77">
        <v>12060.624425849974</v>
      </c>
      <c r="D33" s="76">
        <f t="shared" si="0"/>
        <v>127.04755531286183</v>
      </c>
      <c r="F33" s="111"/>
    </row>
    <row r="34" spans="1:6" ht="14.4" thickTop="1" thickBot="1" x14ac:dyDescent="0.3">
      <c r="A34" s="90" t="s">
        <v>173</v>
      </c>
      <c r="B34" s="75">
        <f>B11+B27</f>
        <v>8025212.6059999997</v>
      </c>
      <c r="C34" s="75">
        <f>C11+C27</f>
        <v>8198103.5827858178</v>
      </c>
      <c r="D34" s="75">
        <f t="shared" si="0"/>
        <v>102.15434762010614</v>
      </c>
      <c r="F34" s="111"/>
    </row>
    <row r="35" spans="1:6" ht="14.4" thickTop="1" thickBot="1" x14ac:dyDescent="0.3">
      <c r="A35" s="41" t="s">
        <v>171</v>
      </c>
      <c r="B35" s="211"/>
      <c r="C35" s="77">
        <v>0</v>
      </c>
      <c r="D35" s="76">
        <f t="shared" si="0"/>
        <v>0</v>
      </c>
      <c r="F35" s="111"/>
    </row>
    <row r="36" spans="1:6" ht="14.4" thickTop="1" thickBot="1" x14ac:dyDescent="0.3">
      <c r="A36" s="81" t="s">
        <v>263</v>
      </c>
      <c r="B36" s="80"/>
      <c r="C36" s="80"/>
      <c r="D36" s="80"/>
      <c r="F36" s="111"/>
    </row>
    <row r="37" spans="1:6" ht="14.4" thickTop="1" thickBot="1" x14ac:dyDescent="0.3">
      <c r="A37" s="91" t="s">
        <v>264</v>
      </c>
      <c r="B37" s="75">
        <f>(SUM(B38:B41))</f>
        <v>6096739.9698999999</v>
      </c>
      <c r="C37" s="75">
        <f>(SUM(C38:C41))</f>
        <v>6061244.0891354661</v>
      </c>
      <c r="D37" s="75">
        <f t="shared" ref="D37:D57" si="1">IF(B37&lt;=0,0,C37/B37*100)</f>
        <v>99.417789163720627</v>
      </c>
      <c r="F37" s="111"/>
    </row>
    <row r="38" spans="1:6" ht="14.4" thickTop="1" thickBot="1" x14ac:dyDescent="0.3">
      <c r="A38" s="88" t="s">
        <v>297</v>
      </c>
      <c r="B38" s="211">
        <v>932365.96989999991</v>
      </c>
      <c r="C38" s="211">
        <v>932365.96989999991</v>
      </c>
      <c r="D38" s="76">
        <f t="shared" si="1"/>
        <v>100</v>
      </c>
      <c r="F38" s="111"/>
    </row>
    <row r="39" spans="1:6" ht="14.4" thickTop="1" thickBot="1" x14ac:dyDescent="0.3">
      <c r="A39" s="92" t="s">
        <v>176</v>
      </c>
      <c r="B39" s="211">
        <v>2270258</v>
      </c>
      <c r="C39" s="77">
        <v>2459784.110380522</v>
      </c>
      <c r="D39" s="76">
        <f t="shared" si="1"/>
        <v>108.34821902975442</v>
      </c>
      <c r="F39" s="111"/>
    </row>
    <row r="40" spans="1:6" ht="14.4" thickTop="1" thickBot="1" x14ac:dyDescent="0.3">
      <c r="A40" s="88" t="s">
        <v>128</v>
      </c>
      <c r="B40" s="211">
        <v>2894116</v>
      </c>
      <c r="C40" s="77">
        <v>2669094.0088549443</v>
      </c>
      <c r="D40" s="76">
        <f t="shared" si="1"/>
        <v>92.224845474574764</v>
      </c>
      <c r="F40" s="111"/>
    </row>
    <row r="41" spans="1:6" ht="14.4" thickTop="1" thickBot="1" x14ac:dyDescent="0.3">
      <c r="A41" s="88" t="s">
        <v>177</v>
      </c>
      <c r="B41" s="211"/>
      <c r="C41" s="77">
        <v>0</v>
      </c>
      <c r="D41" s="76">
        <f t="shared" si="1"/>
        <v>0</v>
      </c>
      <c r="F41" s="111"/>
    </row>
    <row r="42" spans="1:6" ht="14.4" thickTop="1" thickBot="1" x14ac:dyDescent="0.3">
      <c r="A42" s="93" t="s">
        <v>184</v>
      </c>
      <c r="B42" s="75">
        <f>B43+B51</f>
        <v>1928473</v>
      </c>
      <c r="C42" s="75">
        <f>C43+C51</f>
        <v>2136859.8260442149</v>
      </c>
      <c r="D42" s="75">
        <f t="shared" si="1"/>
        <v>110.80579432764756</v>
      </c>
      <c r="F42" s="111"/>
    </row>
    <row r="43" spans="1:6" ht="14.4" thickTop="1" thickBot="1" x14ac:dyDescent="0.3">
      <c r="A43" s="90" t="s">
        <v>178</v>
      </c>
      <c r="B43" s="75">
        <f>SUM(B44:B50)</f>
        <v>1847098</v>
      </c>
      <c r="C43" s="75">
        <f>SUM(C44:C50)</f>
        <v>2063095.8260442149</v>
      </c>
      <c r="D43" s="75">
        <f t="shared" si="1"/>
        <v>111.693901787789</v>
      </c>
      <c r="F43" s="111"/>
    </row>
    <row r="44" spans="1:6" ht="14.4" thickTop="1" thickBot="1" x14ac:dyDescent="0.3">
      <c r="A44" s="88" t="s">
        <v>179</v>
      </c>
      <c r="B44" s="211">
        <v>1549330</v>
      </c>
      <c r="C44" s="77">
        <v>1686046.923026108</v>
      </c>
      <c r="D44" s="76">
        <f t="shared" si="1"/>
        <v>108.8242610048284</v>
      </c>
      <c r="F44" s="107"/>
    </row>
    <row r="45" spans="1:6" ht="14.4" thickTop="1" thickBot="1" x14ac:dyDescent="0.3">
      <c r="A45" s="89" t="s">
        <v>266</v>
      </c>
      <c r="B45" s="211">
        <v>60000</v>
      </c>
      <c r="C45" s="77">
        <v>75000</v>
      </c>
      <c r="D45" s="76">
        <f t="shared" si="1"/>
        <v>125</v>
      </c>
      <c r="F45" s="107"/>
    </row>
    <row r="46" spans="1:6" ht="14.4" thickTop="1" thickBot="1" x14ac:dyDescent="0.3">
      <c r="A46" s="89" t="s">
        <v>180</v>
      </c>
      <c r="B46" s="211">
        <v>0</v>
      </c>
      <c r="C46" s="77">
        <v>0</v>
      </c>
      <c r="D46" s="76">
        <f t="shared" si="1"/>
        <v>0</v>
      </c>
      <c r="F46" s="107"/>
    </row>
    <row r="47" spans="1:6" ht="14.4" thickTop="1" thickBot="1" x14ac:dyDescent="0.3">
      <c r="A47" s="89" t="s">
        <v>181</v>
      </c>
      <c r="B47" s="211">
        <v>46064</v>
      </c>
      <c r="C47" s="77">
        <v>102501.62484804103</v>
      </c>
      <c r="D47" s="76">
        <f t="shared" si="1"/>
        <v>222.52002615500399</v>
      </c>
      <c r="F47" s="107"/>
    </row>
    <row r="48" spans="1:6" ht="14.4" thickTop="1" thickBot="1" x14ac:dyDescent="0.3">
      <c r="A48" s="89" t="s">
        <v>267</v>
      </c>
      <c r="B48" s="211">
        <v>191704</v>
      </c>
      <c r="C48" s="77">
        <v>199547.27817006584</v>
      </c>
      <c r="D48" s="76">
        <f t="shared" si="1"/>
        <v>104.09134820873109</v>
      </c>
    </row>
    <row r="49" spans="1:4" ht="14.4" thickTop="1" thickBot="1" x14ac:dyDescent="0.3">
      <c r="A49" s="89" t="s">
        <v>301</v>
      </c>
      <c r="B49" s="211">
        <v>0</v>
      </c>
      <c r="C49" s="77">
        <v>0</v>
      </c>
      <c r="D49" s="76">
        <f t="shared" si="1"/>
        <v>0</v>
      </c>
    </row>
    <row r="50" spans="1:4" ht="27.6" thickTop="1" thickBot="1" x14ac:dyDescent="0.3">
      <c r="A50" s="89" t="s">
        <v>298</v>
      </c>
      <c r="B50" s="211">
        <v>0</v>
      </c>
      <c r="C50" s="77">
        <v>0</v>
      </c>
      <c r="D50" s="76">
        <f t="shared" si="1"/>
        <v>0</v>
      </c>
    </row>
    <row r="51" spans="1:4" ht="14.4" thickTop="1" thickBot="1" x14ac:dyDescent="0.3">
      <c r="A51" s="90" t="s">
        <v>182</v>
      </c>
      <c r="B51" s="75">
        <f>SUM(B52:B55)</f>
        <v>81375</v>
      </c>
      <c r="C51" s="75">
        <f>SUM(C52:C55)</f>
        <v>73764</v>
      </c>
      <c r="D51" s="75">
        <f t="shared" si="1"/>
        <v>90.647004608294935</v>
      </c>
    </row>
    <row r="52" spans="1:4" ht="17.25" customHeight="1" thickTop="1" thickBot="1" x14ac:dyDescent="0.3">
      <c r="A52" s="89" t="s">
        <v>324</v>
      </c>
      <c r="B52" s="211">
        <v>81375</v>
      </c>
      <c r="C52" s="77">
        <v>73764</v>
      </c>
      <c r="D52" s="76">
        <f t="shared" si="1"/>
        <v>90.647004608294935</v>
      </c>
    </row>
    <row r="53" spans="1:4" ht="15.75" customHeight="1" thickTop="1" thickBot="1" x14ac:dyDescent="0.3">
      <c r="A53" s="89" t="s">
        <v>183</v>
      </c>
      <c r="B53" s="211">
        <v>0</v>
      </c>
      <c r="C53" s="77">
        <v>0</v>
      </c>
      <c r="D53" s="76">
        <f t="shared" si="1"/>
        <v>0</v>
      </c>
    </row>
    <row r="54" spans="1:4" ht="14.4" thickTop="1" thickBot="1" x14ac:dyDescent="0.3">
      <c r="A54" s="89" t="s">
        <v>215</v>
      </c>
      <c r="B54" s="211">
        <v>0</v>
      </c>
      <c r="C54" s="77">
        <v>0</v>
      </c>
      <c r="D54" s="76">
        <f t="shared" si="1"/>
        <v>0</v>
      </c>
    </row>
    <row r="55" spans="1:4" ht="14.4" thickTop="1" thickBot="1" x14ac:dyDescent="0.3">
      <c r="A55" s="89" t="s">
        <v>299</v>
      </c>
      <c r="B55" s="211"/>
      <c r="C55" s="77">
        <v>0</v>
      </c>
      <c r="D55" s="76">
        <f t="shared" si="1"/>
        <v>0</v>
      </c>
    </row>
    <row r="56" spans="1:4" ht="14.4" thickTop="1" thickBot="1" x14ac:dyDescent="0.3">
      <c r="A56" s="87" t="s">
        <v>265</v>
      </c>
      <c r="B56" s="75">
        <f>B37+B42</f>
        <v>8025212.9698999999</v>
      </c>
      <c r="C56" s="75">
        <f>C37+C43+C51</f>
        <v>8198103.915179681</v>
      </c>
      <c r="D56" s="75">
        <f t="shared" si="1"/>
        <v>102.15434712982869</v>
      </c>
    </row>
    <row r="57" spans="1:4" ht="14.4" thickTop="1" thickBot="1" x14ac:dyDescent="0.3">
      <c r="A57" s="41" t="s">
        <v>185</v>
      </c>
      <c r="B57" s="211"/>
      <c r="C57" s="77">
        <v>0</v>
      </c>
      <c r="D57" s="76">
        <f t="shared" si="1"/>
        <v>0</v>
      </c>
    </row>
    <row r="58" spans="1:4" ht="13.8" thickTop="1" x14ac:dyDescent="0.25">
      <c r="A58" s="106"/>
      <c r="B58" s="106"/>
      <c r="C58" s="106"/>
      <c r="D58" s="106"/>
    </row>
    <row r="59" spans="1:4" x14ac:dyDescent="0.25">
      <c r="A59" s="106"/>
      <c r="B59" s="106"/>
      <c r="C59" s="106"/>
      <c r="D59" s="106"/>
    </row>
    <row r="60" spans="1:4" x14ac:dyDescent="0.25">
      <c r="A60" s="106"/>
      <c r="B60" s="106"/>
      <c r="C60" s="106"/>
      <c r="D60" s="106"/>
    </row>
    <row r="61" spans="1:4" x14ac:dyDescent="0.25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abSelected="1" topLeftCell="A28" zoomScale="120" zoomScaleNormal="120" workbookViewId="0">
      <selection activeCell="D49" sqref="D49"/>
    </sheetView>
  </sheetViews>
  <sheetFormatPr defaultColWidth="9.109375" defaultRowHeight="13.2" x14ac:dyDescent="0.25"/>
  <cols>
    <col min="1" max="1" width="4.5546875" style="107" customWidth="1"/>
    <col min="2" max="2" width="61.6640625" style="107" customWidth="1"/>
    <col min="3" max="4" width="14.88671875" style="107" customWidth="1"/>
    <col min="5" max="5" width="9.5546875" style="107" bestFit="1" customWidth="1"/>
    <col min="6" max="16384" width="9.109375" style="107"/>
  </cols>
  <sheetData>
    <row r="1" spans="1:7" ht="14.25" customHeight="1" x14ac:dyDescent="0.25">
      <c r="A1" s="112"/>
      <c r="B1" s="113" t="s">
        <v>310</v>
      </c>
      <c r="C1" s="236" t="str">
        <f>'ФИ-Почетна'!$C$18</f>
        <v>ГД Гранит АД Скопје</v>
      </c>
      <c r="D1" s="236"/>
      <c r="E1" s="236"/>
    </row>
    <row r="2" spans="1:7" ht="12.75" customHeight="1" x14ac:dyDescent="0.25">
      <c r="A2" s="112"/>
      <c r="B2" s="113" t="s">
        <v>318</v>
      </c>
      <c r="C2" s="101" t="str">
        <f>'ФИ-Почетна'!$C$22</f>
        <v>01.01 - 30.06</v>
      </c>
      <c r="D2" s="114"/>
      <c r="E2" s="115"/>
    </row>
    <row r="3" spans="1:7" ht="14.25" customHeight="1" x14ac:dyDescent="0.25">
      <c r="A3" s="112"/>
      <c r="B3" s="104" t="s">
        <v>315</v>
      </c>
      <c r="C3" s="105">
        <f>'ФИ-Почетна'!$C$23</f>
        <v>2022</v>
      </c>
      <c r="D3" s="116"/>
      <c r="E3" s="117"/>
    </row>
    <row r="4" spans="1:7" x14ac:dyDescent="0.25">
      <c r="A4" s="112"/>
      <c r="B4" s="104" t="s">
        <v>319</v>
      </c>
      <c r="C4" s="105" t="str">
        <f>'ФИ-Почетна'!$C$20</f>
        <v>да</v>
      </c>
      <c r="D4" s="116"/>
      <c r="E4" s="117"/>
    </row>
    <row r="5" spans="1:7" x14ac:dyDescent="0.25">
      <c r="A5" s="112"/>
      <c r="B5" s="104"/>
      <c r="C5" s="105"/>
      <c r="D5" s="116"/>
      <c r="E5" s="117"/>
    </row>
    <row r="6" spans="1:7" ht="21.75" customHeight="1" x14ac:dyDescent="0.25">
      <c r="A6" s="112"/>
      <c r="B6" s="242" t="s">
        <v>19</v>
      </c>
      <c r="C6" s="242"/>
      <c r="D6" s="242"/>
      <c r="E6" s="118"/>
    </row>
    <row r="7" spans="1:7" ht="12.75" customHeight="1" x14ac:dyDescent="0.25">
      <c r="A7" s="112"/>
      <c r="B7" s="237" t="s">
        <v>377</v>
      </c>
      <c r="C7" s="237"/>
      <c r="D7" s="237"/>
      <c r="E7" s="118"/>
    </row>
    <row r="8" spans="1:7" ht="13.8" thickBot="1" x14ac:dyDescent="0.3">
      <c r="A8" s="112"/>
      <c r="B8" s="112"/>
      <c r="C8" s="238" t="s">
        <v>24</v>
      </c>
      <c r="D8" s="238"/>
      <c r="E8" s="238"/>
    </row>
    <row r="9" spans="1:7" ht="30" customHeight="1" thickTop="1" thickBot="1" x14ac:dyDescent="0.3">
      <c r="A9" s="240" t="s">
        <v>23</v>
      </c>
      <c r="B9" s="241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3">
      <c r="A10" s="240"/>
      <c r="B10" s="241"/>
      <c r="C10" s="119" t="s">
        <v>220</v>
      </c>
      <c r="D10" s="119" t="s">
        <v>220</v>
      </c>
      <c r="E10" s="119" t="s">
        <v>221</v>
      </c>
      <c r="G10" s="120"/>
    </row>
    <row r="11" spans="1:7" ht="14.4" thickTop="1" thickBot="1" x14ac:dyDescent="0.3">
      <c r="A11" s="74">
        <v>1</v>
      </c>
      <c r="B11" s="121" t="s">
        <v>244</v>
      </c>
      <c r="C11" s="75">
        <f>C12+C18+C19</f>
        <v>2212863.9667307409</v>
      </c>
      <c r="D11" s="75">
        <f>D12+D18+D19</f>
        <v>2006527.1125899996</v>
      </c>
      <c r="E11" s="75">
        <f>IF(C11&lt;=0,0,D11/C11*100)</f>
        <v>90.675574402995011</v>
      </c>
      <c r="G11" s="111"/>
    </row>
    <row r="12" spans="1:7" ht="14.4" thickTop="1" thickBot="1" x14ac:dyDescent="0.3">
      <c r="A12" s="74">
        <v>2</v>
      </c>
      <c r="B12" s="95" t="s">
        <v>0</v>
      </c>
      <c r="C12" s="212">
        <f>SUM(C13:C14)</f>
        <v>2107697.9576310404</v>
      </c>
      <c r="D12" s="76">
        <f>D13+D14</f>
        <v>1911910.5135899996</v>
      </c>
      <c r="E12" s="76">
        <f t="shared" ref="E12:E49" si="0">IF(C12&lt;=0,0,D12/C12*100)</f>
        <v>90.710839599564963</v>
      </c>
      <c r="G12" s="111"/>
    </row>
    <row r="13" spans="1:7" ht="14.4" thickTop="1" thickBot="1" x14ac:dyDescent="0.3">
      <c r="A13" s="74" t="s">
        <v>245</v>
      </c>
      <c r="B13" s="95" t="s">
        <v>12</v>
      </c>
      <c r="C13" s="211">
        <v>1914438.6565599998</v>
      </c>
      <c r="D13" s="77">
        <v>1779319.6297649997</v>
      </c>
      <c r="E13" s="76">
        <f t="shared" si="0"/>
        <v>92.942107268258383</v>
      </c>
      <c r="G13" s="111"/>
    </row>
    <row r="14" spans="1:7" ht="14.4" thickTop="1" thickBot="1" x14ac:dyDescent="0.3">
      <c r="A14" s="74" t="s">
        <v>246</v>
      </c>
      <c r="B14" s="95" t="s">
        <v>13</v>
      </c>
      <c r="C14" s="211">
        <v>193259.30107104036</v>
      </c>
      <c r="D14" s="77">
        <v>132590.88382500003</v>
      </c>
      <c r="E14" s="76">
        <f t="shared" si="0"/>
        <v>68.607763295315252</v>
      </c>
      <c r="G14" s="111"/>
    </row>
    <row r="15" spans="1:7" ht="14.4" thickTop="1" thickBot="1" x14ac:dyDescent="0.3">
      <c r="A15" s="74">
        <v>3</v>
      </c>
      <c r="B15" s="95" t="s">
        <v>11</v>
      </c>
      <c r="C15" s="213" t="s">
        <v>379</v>
      </c>
      <c r="D15" s="78" t="s">
        <v>379</v>
      </c>
      <c r="E15" s="78" t="s">
        <v>320</v>
      </c>
      <c r="G15" s="111"/>
    </row>
    <row r="16" spans="1:7" ht="27.6" thickTop="1" thickBot="1" x14ac:dyDescent="0.3">
      <c r="A16" s="74">
        <v>4</v>
      </c>
      <c r="B16" s="95" t="s">
        <v>268</v>
      </c>
      <c r="C16" s="211">
        <v>483046.136</v>
      </c>
      <c r="D16" s="77">
        <v>527812.81000000006</v>
      </c>
      <c r="E16" s="76">
        <f t="shared" si="0"/>
        <v>109.26757728996719</v>
      </c>
      <c r="G16" s="111"/>
    </row>
    <row r="17" spans="1:7" ht="27.6" thickTop="1" thickBot="1" x14ac:dyDescent="0.3">
      <c r="A17" s="74">
        <v>5</v>
      </c>
      <c r="B17" s="95" t="s">
        <v>269</v>
      </c>
      <c r="C17" s="211">
        <v>468653.40700000001</v>
      </c>
      <c r="D17" s="77">
        <v>521825.05450000003</v>
      </c>
      <c r="E17" s="76">
        <f t="shared" si="0"/>
        <v>111.34562273650556</v>
      </c>
      <c r="G17" s="111"/>
    </row>
    <row r="18" spans="1:7" ht="14.4" thickTop="1" thickBot="1" x14ac:dyDescent="0.3">
      <c r="A18" s="74">
        <v>6</v>
      </c>
      <c r="B18" s="95" t="s">
        <v>270</v>
      </c>
      <c r="C18" s="211">
        <v>34173.138000000356</v>
      </c>
      <c r="D18" s="77">
        <v>73077.899999999994</v>
      </c>
      <c r="E18" s="76">
        <f t="shared" si="0"/>
        <v>213.84603310354242</v>
      </c>
      <c r="G18" s="111"/>
    </row>
    <row r="19" spans="1:7" ht="14.4" thickTop="1" thickBot="1" x14ac:dyDescent="0.3">
      <c r="A19" s="74">
        <v>7</v>
      </c>
      <c r="B19" s="96" t="s">
        <v>1</v>
      </c>
      <c r="C19" s="211">
        <v>70992.871099700002</v>
      </c>
      <c r="D19" s="77">
        <v>21538.699000000001</v>
      </c>
      <c r="E19" s="76">
        <f t="shared" si="0"/>
        <v>30.33924204833437</v>
      </c>
      <c r="G19" s="111"/>
    </row>
    <row r="20" spans="1:7" ht="14.4" thickTop="1" thickBot="1" x14ac:dyDescent="0.3">
      <c r="A20" s="74">
        <v>8</v>
      </c>
      <c r="B20" s="97" t="s">
        <v>247</v>
      </c>
      <c r="C20" s="75">
        <f>SUM(C21:C31)+C16-C17</f>
        <v>2132286.2506331946</v>
      </c>
      <c r="D20" s="75">
        <f>SUM(D21:D31)+D16-D17</f>
        <v>2022709.079527657</v>
      </c>
      <c r="E20" s="75">
        <f t="shared" si="0"/>
        <v>94.861047803830374</v>
      </c>
      <c r="G20" s="111"/>
    </row>
    <row r="21" spans="1:7" ht="14.4" thickTop="1" thickBot="1" x14ac:dyDescent="0.3">
      <c r="A21" s="74">
        <v>9</v>
      </c>
      <c r="B21" s="96" t="s">
        <v>248</v>
      </c>
      <c r="C21" s="211">
        <v>162032.55774230001</v>
      </c>
      <c r="D21" s="77">
        <v>117145.14803999999</v>
      </c>
      <c r="E21" s="76">
        <f t="shared" si="0"/>
        <v>72.297289922627826</v>
      </c>
      <c r="G21" s="111"/>
    </row>
    <row r="22" spans="1:7" ht="14.4" thickTop="1" thickBot="1" x14ac:dyDescent="0.3">
      <c r="A22" s="74">
        <v>10</v>
      </c>
      <c r="B22" s="96" t="s">
        <v>271</v>
      </c>
      <c r="C22" s="211">
        <v>405730.45371638861</v>
      </c>
      <c r="D22" s="77">
        <v>458889.66259493976</v>
      </c>
      <c r="E22" s="76">
        <f t="shared" si="0"/>
        <v>113.10209977871422</v>
      </c>
      <c r="G22" s="111"/>
    </row>
    <row r="23" spans="1:7" ht="27.6" thickTop="1" thickBot="1" x14ac:dyDescent="0.3">
      <c r="A23" s="74">
        <v>11</v>
      </c>
      <c r="B23" s="96" t="s">
        <v>272</v>
      </c>
      <c r="C23" s="211">
        <v>31779.782999999999</v>
      </c>
      <c r="D23" s="77">
        <v>64263.915999999997</v>
      </c>
      <c r="E23" s="76">
        <f t="shared" si="0"/>
        <v>202.21634615944356</v>
      </c>
      <c r="G23" s="111"/>
    </row>
    <row r="24" spans="1:7" ht="14.4" thickTop="1" thickBot="1" x14ac:dyDescent="0.3">
      <c r="A24" s="74">
        <v>12</v>
      </c>
      <c r="B24" s="96" t="s">
        <v>273</v>
      </c>
      <c r="C24" s="211">
        <v>876106.26052474603</v>
      </c>
      <c r="D24" s="77">
        <v>747852.4039856341</v>
      </c>
      <c r="E24" s="76">
        <f t="shared" si="0"/>
        <v>85.360924545580346</v>
      </c>
      <c r="G24" s="111"/>
    </row>
    <row r="25" spans="1:7" ht="14.4" thickTop="1" thickBot="1" x14ac:dyDescent="0.3">
      <c r="A25" s="74">
        <v>13</v>
      </c>
      <c r="B25" s="96" t="s">
        <v>274</v>
      </c>
      <c r="C25" s="211">
        <v>61865.227945293867</v>
      </c>
      <c r="D25" s="77">
        <v>55375.100724999997</v>
      </c>
      <c r="E25" s="76">
        <f t="shared" si="0"/>
        <v>89.509248675147603</v>
      </c>
      <c r="G25" s="111"/>
    </row>
    <row r="26" spans="1:7" ht="14.4" thickTop="1" thickBot="1" x14ac:dyDescent="0.3">
      <c r="A26" s="74">
        <v>14</v>
      </c>
      <c r="B26" s="96" t="s">
        <v>2</v>
      </c>
      <c r="C26" s="211">
        <v>397229.61700754997</v>
      </c>
      <c r="D26" s="77">
        <v>406284.28405999998</v>
      </c>
      <c r="E26" s="76">
        <f t="shared" si="0"/>
        <v>102.27945416574462</v>
      </c>
      <c r="G26" s="111"/>
    </row>
    <row r="27" spans="1:7" ht="14.4" thickTop="1" thickBot="1" x14ac:dyDescent="0.3">
      <c r="A27" s="74">
        <v>15</v>
      </c>
      <c r="B27" s="95" t="s">
        <v>275</v>
      </c>
      <c r="C27" s="211">
        <v>139017.74819691663</v>
      </c>
      <c r="D27" s="77">
        <v>138891.47062208326</v>
      </c>
      <c r="E27" s="76">
        <f t="shared" si="0"/>
        <v>99.909164422189818</v>
      </c>
      <c r="G27" s="111"/>
    </row>
    <row r="28" spans="1:7" ht="14.4" thickTop="1" thickBot="1" x14ac:dyDescent="0.3">
      <c r="A28" s="74">
        <v>16</v>
      </c>
      <c r="B28" s="96" t="s">
        <v>276</v>
      </c>
      <c r="C28" s="211">
        <v>0</v>
      </c>
      <c r="D28" s="77">
        <v>0</v>
      </c>
      <c r="E28" s="76">
        <f t="shared" si="0"/>
        <v>0</v>
      </c>
      <c r="G28" s="111"/>
    </row>
    <row r="29" spans="1:7" ht="14.4" thickTop="1" thickBot="1" x14ac:dyDescent="0.3">
      <c r="A29" s="74">
        <v>17</v>
      </c>
      <c r="B29" s="95" t="s">
        <v>277</v>
      </c>
      <c r="C29" s="211">
        <v>2463.913</v>
      </c>
      <c r="D29" s="77">
        <v>0</v>
      </c>
      <c r="E29" s="76">
        <f t="shared" si="0"/>
        <v>0</v>
      </c>
      <c r="G29" s="111"/>
    </row>
    <row r="30" spans="1:7" ht="14.4" thickTop="1" thickBot="1" x14ac:dyDescent="0.3">
      <c r="A30" s="74">
        <v>18</v>
      </c>
      <c r="B30" s="96" t="s">
        <v>249</v>
      </c>
      <c r="C30" s="211">
        <v>0</v>
      </c>
      <c r="D30" s="77">
        <v>0</v>
      </c>
      <c r="E30" s="76">
        <f t="shared" si="0"/>
        <v>0</v>
      </c>
      <c r="G30" s="111"/>
    </row>
    <row r="31" spans="1:7" ht="14.4" thickTop="1" thickBot="1" x14ac:dyDescent="0.3">
      <c r="A31" s="74">
        <v>19</v>
      </c>
      <c r="B31" s="95" t="s">
        <v>278</v>
      </c>
      <c r="C31" s="211">
        <v>41667.960500000001</v>
      </c>
      <c r="D31" s="77">
        <v>28019.338000000003</v>
      </c>
      <c r="E31" s="76">
        <f t="shared" si="0"/>
        <v>67.2443231292782</v>
      </c>
      <c r="G31" s="111"/>
    </row>
    <row r="32" spans="1:7" ht="14.4" thickTop="1" thickBot="1" x14ac:dyDescent="0.3">
      <c r="A32" s="74">
        <v>20</v>
      </c>
      <c r="B32" s="97" t="s">
        <v>234</v>
      </c>
      <c r="C32" s="210">
        <f>C11-C20</f>
        <v>80577.716097546276</v>
      </c>
      <c r="D32" s="210">
        <f>D11-D20</f>
        <v>-16181.966937657446</v>
      </c>
      <c r="E32" s="79">
        <f t="shared" si="0"/>
        <v>-20.082434352033232</v>
      </c>
      <c r="G32" s="111"/>
    </row>
    <row r="33" spans="1:7" ht="14.4" thickTop="1" thickBot="1" x14ac:dyDescent="0.3">
      <c r="A33" s="74">
        <v>21</v>
      </c>
      <c r="B33" s="98" t="s">
        <v>3</v>
      </c>
      <c r="C33" s="210">
        <f>C34+C35+C36</f>
        <v>4887.2373900000002</v>
      </c>
      <c r="D33" s="79">
        <f>D34+D35+D36</f>
        <v>73569</v>
      </c>
      <c r="E33" s="75">
        <f t="shared" si="0"/>
        <v>1505.3289645911798</v>
      </c>
      <c r="G33" s="111"/>
    </row>
    <row r="34" spans="1:7" ht="14.4" thickTop="1" thickBot="1" x14ac:dyDescent="0.3">
      <c r="A34" s="74" t="s">
        <v>286</v>
      </c>
      <c r="B34" s="95" t="s">
        <v>250</v>
      </c>
      <c r="C34" s="211">
        <v>4887.2373900000002</v>
      </c>
      <c r="D34" s="77">
        <v>73569</v>
      </c>
      <c r="E34" s="76">
        <f t="shared" si="0"/>
        <v>1505.3289645911798</v>
      </c>
      <c r="G34" s="111"/>
    </row>
    <row r="35" spans="1:7" ht="14.4" thickTop="1" thickBot="1" x14ac:dyDescent="0.3">
      <c r="A35" s="74" t="s">
        <v>287</v>
      </c>
      <c r="B35" s="95" t="s">
        <v>251</v>
      </c>
      <c r="C35" s="211"/>
      <c r="D35" s="77">
        <v>0</v>
      </c>
      <c r="E35" s="76">
        <f t="shared" si="0"/>
        <v>0</v>
      </c>
      <c r="G35" s="111"/>
    </row>
    <row r="36" spans="1:7" ht="14.4" thickTop="1" thickBot="1" x14ac:dyDescent="0.3">
      <c r="A36" s="74" t="s">
        <v>288</v>
      </c>
      <c r="B36" s="95" t="s">
        <v>279</v>
      </c>
      <c r="C36" s="211"/>
      <c r="D36" s="77"/>
      <c r="E36" s="76">
        <f t="shared" si="0"/>
        <v>0</v>
      </c>
      <c r="G36" s="111"/>
    </row>
    <row r="37" spans="1:7" ht="14.4" thickTop="1" thickBot="1" x14ac:dyDescent="0.3">
      <c r="A37" s="74">
        <v>22</v>
      </c>
      <c r="B37" s="98" t="s">
        <v>4</v>
      </c>
      <c r="C37" s="75">
        <f>C38+C39+C40</f>
        <v>900.23342999999966</v>
      </c>
      <c r="D37" s="75">
        <f>D38+D39+D40</f>
        <v>3769</v>
      </c>
      <c r="E37" s="75">
        <f t="shared" si="0"/>
        <v>418.66918894580499</v>
      </c>
      <c r="G37" s="111"/>
    </row>
    <row r="38" spans="1:7" ht="14.4" thickTop="1" thickBot="1" x14ac:dyDescent="0.3">
      <c r="A38" s="74" t="s">
        <v>289</v>
      </c>
      <c r="B38" s="95" t="s">
        <v>252</v>
      </c>
      <c r="C38" s="211">
        <v>900.23342999999966</v>
      </c>
      <c r="D38" s="77">
        <v>3769</v>
      </c>
      <c r="E38" s="76">
        <f t="shared" si="0"/>
        <v>418.66918894580499</v>
      </c>
      <c r="G38" s="111"/>
    </row>
    <row r="39" spans="1:7" ht="14.4" thickTop="1" thickBot="1" x14ac:dyDescent="0.3">
      <c r="A39" s="74" t="s">
        <v>290</v>
      </c>
      <c r="B39" s="95" t="s">
        <v>253</v>
      </c>
      <c r="C39" s="211"/>
      <c r="D39" s="77">
        <v>0</v>
      </c>
      <c r="E39" s="76">
        <f t="shared" si="0"/>
        <v>0</v>
      </c>
      <c r="G39" s="111"/>
    </row>
    <row r="40" spans="1:7" ht="14.4" thickTop="1" thickBot="1" x14ac:dyDescent="0.3">
      <c r="A40" s="74" t="s">
        <v>291</v>
      </c>
      <c r="B40" s="95" t="s">
        <v>280</v>
      </c>
      <c r="C40" s="211"/>
      <c r="D40" s="77"/>
      <c r="E40" s="76">
        <f t="shared" si="0"/>
        <v>0</v>
      </c>
      <c r="G40" s="111"/>
    </row>
    <row r="41" spans="1:7" ht="14.4" thickTop="1" thickBot="1" x14ac:dyDescent="0.3">
      <c r="A41" s="74">
        <v>23</v>
      </c>
      <c r="B41" s="97" t="s">
        <v>282</v>
      </c>
      <c r="C41" s="75">
        <f>C32+C33-C37</f>
        <v>84564.720057546278</v>
      </c>
      <c r="D41" s="75">
        <f>D32+D33-D37</f>
        <v>53618.033062342554</v>
      </c>
      <c r="E41" s="75">
        <f t="shared" si="0"/>
        <v>63.404730750430552</v>
      </c>
      <c r="G41" s="111"/>
    </row>
    <row r="42" spans="1:7" ht="14.4" thickTop="1" thickBot="1" x14ac:dyDescent="0.3">
      <c r="A42" s="74">
        <v>24</v>
      </c>
      <c r="B42" s="95" t="s">
        <v>281</v>
      </c>
      <c r="C42" s="211"/>
      <c r="D42" s="77"/>
      <c r="E42" s="76">
        <f t="shared" si="0"/>
        <v>0</v>
      </c>
      <c r="G42" s="111"/>
    </row>
    <row r="43" spans="1:7" ht="14.4" thickTop="1" thickBot="1" x14ac:dyDescent="0.3">
      <c r="A43" s="74">
        <v>25</v>
      </c>
      <c r="B43" s="97" t="s">
        <v>15</v>
      </c>
      <c r="C43" s="75">
        <f>C41+C42</f>
        <v>84564.720057546278</v>
      </c>
      <c r="D43" s="75">
        <f>D41+D42</f>
        <v>53618.033062342554</v>
      </c>
      <c r="E43" s="75">
        <f t="shared" si="0"/>
        <v>63.404730750430552</v>
      </c>
    </row>
    <row r="44" spans="1:7" ht="14.4" thickTop="1" thickBot="1" x14ac:dyDescent="0.3">
      <c r="A44" s="74">
        <v>26</v>
      </c>
      <c r="B44" s="96" t="s">
        <v>5</v>
      </c>
      <c r="C44" s="211"/>
      <c r="D44" s="77"/>
      <c r="E44" s="76">
        <f t="shared" si="0"/>
        <v>0</v>
      </c>
    </row>
    <row r="45" spans="1:7" ht="14.4" thickTop="1" thickBot="1" x14ac:dyDescent="0.3">
      <c r="A45" s="74">
        <v>27</v>
      </c>
      <c r="B45" s="97" t="s">
        <v>18</v>
      </c>
      <c r="C45" s="75">
        <f>C43-C44</f>
        <v>84564.720057546278</v>
      </c>
      <c r="D45" s="75">
        <f>D43-D44</f>
        <v>53618.033062342554</v>
      </c>
      <c r="E45" s="75">
        <f t="shared" si="0"/>
        <v>63.404730750430552</v>
      </c>
    </row>
    <row r="46" spans="1:7" ht="14.4" thickTop="1" thickBot="1" x14ac:dyDescent="0.3">
      <c r="A46" s="74">
        <v>28</v>
      </c>
      <c r="B46" s="98" t="s">
        <v>6</v>
      </c>
      <c r="C46" s="211"/>
      <c r="D46" s="77"/>
      <c r="E46" s="76">
        <f t="shared" si="0"/>
        <v>0</v>
      </c>
    </row>
    <row r="47" spans="1:7" ht="27.6" thickTop="1" thickBot="1" x14ac:dyDescent="0.3">
      <c r="A47" s="74">
        <v>29</v>
      </c>
      <c r="B47" s="97" t="s">
        <v>283</v>
      </c>
      <c r="C47" s="75">
        <f>C45-C46</f>
        <v>84564.720057546278</v>
      </c>
      <c r="D47" s="75">
        <f>D45-D46</f>
        <v>53618.033062342554</v>
      </c>
      <c r="E47" s="75">
        <f t="shared" si="0"/>
        <v>63.404730750430552</v>
      </c>
    </row>
    <row r="48" spans="1:7" ht="14.4" thickTop="1" thickBot="1" x14ac:dyDescent="0.3">
      <c r="A48" s="74">
        <v>30</v>
      </c>
      <c r="B48" s="95" t="s">
        <v>284</v>
      </c>
      <c r="C48" s="211">
        <v>170371.1</v>
      </c>
      <c r="D48" s="77">
        <v>10613</v>
      </c>
      <c r="E48" s="76">
        <f t="shared" si="0"/>
        <v>6.2293428873793735</v>
      </c>
    </row>
    <row r="49" spans="1:5" ht="14.4" thickTop="1" thickBot="1" x14ac:dyDescent="0.3">
      <c r="A49" s="74">
        <v>31</v>
      </c>
      <c r="B49" s="97" t="s">
        <v>285</v>
      </c>
      <c r="C49" s="75">
        <f>C45+C48</f>
        <v>254935.82005754628</v>
      </c>
      <c r="D49" s="75">
        <f>D45+D48</f>
        <v>64231.033062342554</v>
      </c>
      <c r="E49" s="75">
        <f t="shared" si="0"/>
        <v>25.194981641984942</v>
      </c>
    </row>
    <row r="50" spans="1:5" ht="13.8" thickTop="1" x14ac:dyDescent="0.25">
      <c r="A50" s="112"/>
      <c r="B50" s="117"/>
      <c r="C50" s="117"/>
      <c r="D50" s="112"/>
      <c r="E50" s="112"/>
    </row>
    <row r="51" spans="1:5" x14ac:dyDescent="0.25">
      <c r="A51" s="112"/>
      <c r="B51" s="117"/>
      <c r="C51" s="117"/>
      <c r="D51" s="112"/>
      <c r="E51" s="112"/>
    </row>
    <row r="52" spans="1:5" x14ac:dyDescent="0.25">
      <c r="A52" s="112"/>
      <c r="B52" s="112"/>
      <c r="C52" s="112"/>
      <c r="D52" s="112"/>
      <c r="E52" s="112"/>
    </row>
    <row r="53" spans="1:5" x14ac:dyDescent="0.25">
      <c r="A53" s="112"/>
      <c r="B53" s="112"/>
      <c r="C53" s="112"/>
      <c r="D53" s="112"/>
      <c r="E53" s="112"/>
    </row>
    <row r="54" spans="1:5" x14ac:dyDescent="0.2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topLeftCell="A13" zoomScale="115" workbookViewId="0">
      <selection activeCell="C49" sqref="C49"/>
    </sheetView>
  </sheetViews>
  <sheetFormatPr defaultColWidth="9.109375" defaultRowHeight="13.2" x14ac:dyDescent="0.25"/>
  <cols>
    <col min="1" max="1" width="69.33203125" style="4" customWidth="1"/>
    <col min="2" max="2" width="14.5546875" style="4" customWidth="1"/>
    <col min="3" max="3" width="15.33203125" style="4" customWidth="1"/>
    <col min="4" max="4" width="12.6640625" style="4" customWidth="1"/>
    <col min="5" max="16384" width="9.109375" style="4"/>
  </cols>
  <sheetData>
    <row r="1" spans="1:11" s="7" customFormat="1" x14ac:dyDescent="0.25">
      <c r="A1" s="66" t="s">
        <v>310</v>
      </c>
      <c r="B1" s="245" t="str">
        <f>'ФИ-Почетна'!$C$18</f>
        <v>ГД Гранит АД Скопје</v>
      </c>
      <c r="C1" s="245"/>
      <c r="D1" s="245"/>
    </row>
    <row r="2" spans="1:11" s="7" customFormat="1" x14ac:dyDescent="0.25">
      <c r="A2" s="66" t="s">
        <v>318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5">
      <c r="A3" s="70" t="s">
        <v>315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5">
      <c r="A4" s="70" t="s">
        <v>319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3">
      <c r="A5" s="244" t="s">
        <v>111</v>
      </c>
      <c r="B5" s="244"/>
      <c r="C5" s="244"/>
      <c r="D5" s="3"/>
    </row>
    <row r="6" spans="1:11" ht="14.25" customHeight="1" x14ac:dyDescent="0.25">
      <c r="A6" s="2"/>
      <c r="B6" s="2"/>
      <c r="C6" s="2"/>
      <c r="D6" s="2"/>
    </row>
    <row r="7" spans="1:11" ht="14.25" customHeight="1" thickBot="1" x14ac:dyDescent="0.3">
      <c r="A7" s="2"/>
      <c r="B7" s="27"/>
      <c r="C7" s="243" t="s">
        <v>24</v>
      </c>
      <c r="D7" s="243"/>
      <c r="E7" s="10"/>
    </row>
    <row r="8" spans="1:11" s="11" customFormat="1" ht="41.25" customHeight="1" thickTop="1" thickBot="1" x14ac:dyDescent="0.3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4" thickTop="1" thickBot="1" x14ac:dyDescent="0.3">
      <c r="A9" s="37" t="s">
        <v>65</v>
      </c>
      <c r="B9" s="38">
        <f>B10+B12+B13+B14+B15+B16+B17+B18+B19+B20+B21+B22+B23+B24+B25+B26+B27+B28</f>
        <v>-143689</v>
      </c>
      <c r="C9" s="38">
        <f>C10-(-SUM(C12:C28))</f>
        <v>46742.793602816571</v>
      </c>
      <c r="D9" s="38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3">
      <c r="A10" s="5" t="s">
        <v>47</v>
      </c>
      <c r="B10" s="34">
        <v>135807</v>
      </c>
      <c r="C10" s="34">
        <v>53618.067817342555</v>
      </c>
      <c r="D10" s="122">
        <f>IF(B10&lt;=0,0,C10/B10*100)</f>
        <v>39.481078160435437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3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3">
      <c r="A12" s="29" t="s">
        <v>31</v>
      </c>
      <c r="B12" s="34">
        <v>277023</v>
      </c>
      <c r="C12" s="34">
        <v>138891.47062208326</v>
      </c>
      <c r="D12" s="122">
        <f t="shared" ref="D12:D28" si="0">IF(B12&lt;=0,0,C12/B12*100)</f>
        <v>50.137162120864787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3">
      <c r="A13" s="29" t="s">
        <v>68</v>
      </c>
      <c r="B13" s="34">
        <v>37913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3">
      <c r="A14" s="29" t="s">
        <v>48</v>
      </c>
      <c r="B14" s="34">
        <v>18183</v>
      </c>
      <c r="C14" s="34">
        <v>-33192.372377563035</v>
      </c>
      <c r="D14" s="122">
        <f t="shared" si="0"/>
        <v>-182.54618257472936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3">
      <c r="A15" s="29" t="s">
        <v>49</v>
      </c>
      <c r="B15" s="34">
        <v>-767760</v>
      </c>
      <c r="C15" s="34">
        <v>44398.986415037769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3">
      <c r="A16" s="29" t="s">
        <v>50</v>
      </c>
      <c r="B16" s="34">
        <v>11839</v>
      </c>
      <c r="C16" s="34">
        <v>-278938.47136137995</v>
      </c>
      <c r="D16" s="122">
        <f t="shared" si="0"/>
        <v>-2356.0982461473091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3">
      <c r="A17" s="29" t="s">
        <v>51</v>
      </c>
      <c r="B17" s="34">
        <v>42086</v>
      </c>
      <c r="C17" s="34">
        <v>-3333.0261310688711</v>
      </c>
      <c r="D17" s="122">
        <f t="shared" si="0"/>
        <v>-7.9195602601075681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3">
      <c r="A18" s="29" t="s">
        <v>52</v>
      </c>
      <c r="B18" s="34">
        <v>3348</v>
      </c>
      <c r="C18" s="34">
        <v>-2567.6244258499737</v>
      </c>
      <c r="D18" s="122">
        <f t="shared" si="0"/>
        <v>-76.691291094682612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3">
      <c r="A19" s="29" t="s">
        <v>53</v>
      </c>
      <c r="B19" s="34">
        <v>395948</v>
      </c>
      <c r="C19" s="34">
        <v>-199825.45997389202</v>
      </c>
      <c r="D19" s="122">
        <f t="shared" si="0"/>
        <v>-50.467601799704006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3">
      <c r="A20" s="29" t="s">
        <v>54</v>
      </c>
      <c r="B20" s="34">
        <v>-182286</v>
      </c>
      <c r="C20" s="34">
        <v>336922.38299999997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3">
      <c r="A21" s="29" t="s">
        <v>55</v>
      </c>
      <c r="B21" s="34">
        <v>19761</v>
      </c>
      <c r="C21" s="34">
        <v>59437.239018106869</v>
      </c>
      <c r="D21" s="122">
        <f t="shared" si="0"/>
        <v>300.78052233240663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3">
      <c r="A22" s="29" t="s">
        <v>56</v>
      </c>
      <c r="B22" s="34">
        <v>-64796</v>
      </c>
      <c r="C22" s="34">
        <v>0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3">
      <c r="A23" s="29" t="s">
        <v>62</v>
      </c>
      <c r="B23" s="34">
        <v>-2535</v>
      </c>
      <c r="C23" s="34">
        <v>1825.6010000000001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3">
      <c r="A24" s="29" t="s">
        <v>63</v>
      </c>
      <c r="B24" s="34">
        <v>-68220</v>
      </c>
      <c r="C24" s="34">
        <v>-70494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3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3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3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3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3">
      <c r="A29" s="37" t="s">
        <v>80</v>
      </c>
      <c r="B29" s="38">
        <f>SUM(B30:B38)</f>
        <v>80764</v>
      </c>
      <c r="C29" s="38">
        <f>SUM(C30:C38)</f>
        <v>9405.817908868521</v>
      </c>
      <c r="D29" s="124">
        <f>IF(B29&lt;=0,0,C29/B29*100)</f>
        <v>11.646052583909318</v>
      </c>
      <c r="E29" s="7"/>
      <c r="F29" s="7"/>
    </row>
    <row r="30" spans="1:11" ht="18" customHeight="1" thickTop="1" thickBot="1" x14ac:dyDescent="0.3">
      <c r="A30" s="29" t="s">
        <v>93</v>
      </c>
      <c r="B30" s="34">
        <v>-176200</v>
      </c>
      <c r="C30" s="34">
        <v>-113918.917</v>
      </c>
      <c r="D30" s="122">
        <f>IF(B30&lt;=0,0,C30/B30*100)</f>
        <v>0</v>
      </c>
      <c r="E30" s="7"/>
      <c r="F30" s="7"/>
    </row>
    <row r="31" spans="1:11" ht="16.5" customHeight="1" thickTop="1" thickBot="1" x14ac:dyDescent="0.3">
      <c r="A31" s="29" t="s">
        <v>94</v>
      </c>
      <c r="B31" s="34">
        <v>38625</v>
      </c>
      <c r="C31" s="34">
        <v>23729.409908868562</v>
      </c>
      <c r="D31" s="122">
        <f t="shared" ref="D31:D38" si="1">IF(B31&lt;=0,0,C31/B31*100)</f>
        <v>61.435365459853884</v>
      </c>
      <c r="E31" s="7"/>
      <c r="F31" s="7"/>
    </row>
    <row r="32" spans="1:11" ht="27.6" thickTop="1" thickBot="1" x14ac:dyDescent="0.3">
      <c r="A32" s="29" t="s">
        <v>98</v>
      </c>
      <c r="B32" s="34"/>
      <c r="C32" s="34">
        <v>29231.355</v>
      </c>
      <c r="D32" s="122">
        <f t="shared" si="1"/>
        <v>0</v>
      </c>
      <c r="E32" s="7"/>
      <c r="F32" s="7"/>
    </row>
    <row r="33" spans="1:6" ht="31.5" customHeight="1" thickTop="1" thickBot="1" x14ac:dyDescent="0.3">
      <c r="A33" s="29" t="s">
        <v>97</v>
      </c>
      <c r="B33" s="34">
        <v>100957</v>
      </c>
      <c r="C33" s="34">
        <v>0</v>
      </c>
      <c r="D33" s="122">
        <f t="shared" si="1"/>
        <v>0</v>
      </c>
      <c r="E33" s="7"/>
      <c r="F33" s="7"/>
    </row>
    <row r="34" spans="1:6" ht="27.6" thickTop="1" thickBot="1" x14ac:dyDescent="0.3">
      <c r="A34" s="29" t="s">
        <v>99</v>
      </c>
      <c r="B34" s="34">
        <v>0</v>
      </c>
      <c r="C34" s="34">
        <v>0</v>
      </c>
      <c r="D34" s="122">
        <f t="shared" si="1"/>
        <v>0</v>
      </c>
      <c r="E34" s="7"/>
      <c r="F34" s="7"/>
    </row>
    <row r="35" spans="1:6" ht="27.6" thickTop="1" thickBot="1" x14ac:dyDescent="0.3">
      <c r="A35" s="29" t="s">
        <v>100</v>
      </c>
      <c r="B35" s="34">
        <v>46627</v>
      </c>
      <c r="C35" s="34">
        <v>1695.5709999999672</v>
      </c>
      <c r="D35" s="122">
        <f t="shared" si="1"/>
        <v>3.6364574173761279</v>
      </c>
      <c r="E35" s="7"/>
      <c r="F35" s="7"/>
    </row>
    <row r="36" spans="1:6" ht="14.4" thickTop="1" thickBot="1" x14ac:dyDescent="0.3">
      <c r="A36" s="29" t="s">
        <v>101</v>
      </c>
      <c r="B36" s="34">
        <v>2535</v>
      </c>
      <c r="C36" s="34">
        <v>-1825.6010000000001</v>
      </c>
      <c r="D36" s="122">
        <f t="shared" si="1"/>
        <v>-72.015818540433926</v>
      </c>
      <c r="E36" s="7"/>
      <c r="F36" s="7"/>
    </row>
    <row r="37" spans="1:6" ht="14.4" thickTop="1" thickBot="1" x14ac:dyDescent="0.3">
      <c r="A37" s="29" t="s">
        <v>102</v>
      </c>
      <c r="B37" s="34">
        <v>68220</v>
      </c>
      <c r="C37" s="34">
        <v>70494</v>
      </c>
      <c r="D37" s="122">
        <f t="shared" si="1"/>
        <v>103.33333333333334</v>
      </c>
      <c r="E37" s="7"/>
      <c r="F37" s="7"/>
    </row>
    <row r="38" spans="1:6" ht="14.4" thickTop="1" thickBot="1" x14ac:dyDescent="0.3">
      <c r="A38" s="29" t="s">
        <v>103</v>
      </c>
      <c r="B38" s="34">
        <v>0</v>
      </c>
      <c r="C38" s="34">
        <v>0</v>
      </c>
      <c r="D38" s="122">
        <f t="shared" si="1"/>
        <v>0</v>
      </c>
      <c r="E38" s="7"/>
      <c r="F38" s="7"/>
    </row>
    <row r="39" spans="1:6" ht="14.4" thickTop="1" thickBot="1" x14ac:dyDescent="0.3">
      <c r="A39" s="37" t="s">
        <v>104</v>
      </c>
      <c r="B39" s="38">
        <f>SUM(B40:B46)</f>
        <v>69487</v>
      </c>
      <c r="C39" s="38">
        <f>SUM(C40:C46)</f>
        <v>-87494.596999999994</v>
      </c>
      <c r="D39" s="124">
        <f>IF(B39&lt;=0,0,C39/B39*100)</f>
        <v>-125.91505893188652</v>
      </c>
      <c r="E39" s="7"/>
      <c r="F39" s="7"/>
    </row>
    <row r="40" spans="1:6" ht="27.6" thickTop="1" thickBot="1" x14ac:dyDescent="0.3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4" thickTop="1" thickBot="1" x14ac:dyDescent="0.3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.6" thickTop="1" thickBot="1" x14ac:dyDescent="0.3">
      <c r="A42" s="29" t="s">
        <v>109</v>
      </c>
      <c r="B42" s="34">
        <v>141344</v>
      </c>
      <c r="C42" s="34">
        <v>7388.7390000000014</v>
      </c>
      <c r="D42" s="122">
        <f t="shared" si="2"/>
        <v>5.2274868406158035</v>
      </c>
      <c r="E42" s="7"/>
      <c r="F42" s="7"/>
    </row>
    <row r="43" spans="1:6" ht="14.4" thickTop="1" thickBot="1" x14ac:dyDescent="0.3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4" thickTop="1" thickBot="1" x14ac:dyDescent="0.3">
      <c r="A44" s="29" t="s">
        <v>58</v>
      </c>
      <c r="B44" s="34">
        <v>-71857</v>
      </c>
      <c r="C44" s="34">
        <v>-94883.335999999996</v>
      </c>
      <c r="D44" s="122">
        <f t="shared" si="2"/>
        <v>0</v>
      </c>
      <c r="E44" s="7"/>
      <c r="F44" s="7"/>
    </row>
    <row r="45" spans="1:6" ht="14.4" thickTop="1" thickBot="1" x14ac:dyDescent="0.3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3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4" thickTop="1" thickBot="1" x14ac:dyDescent="0.3">
      <c r="A47" s="37" t="s">
        <v>59</v>
      </c>
      <c r="B47" s="38">
        <f>B9+B29+B39</f>
        <v>6562</v>
      </c>
      <c r="C47" s="38">
        <f>C9+C29+C39</f>
        <v>-31345.985488314902</v>
      </c>
      <c r="D47" s="38">
        <f t="shared" si="2"/>
        <v>-477.68950759394852</v>
      </c>
      <c r="E47" s="7"/>
      <c r="F47" s="7"/>
    </row>
    <row r="48" spans="1:6" ht="14.4" thickTop="1" thickBot="1" x14ac:dyDescent="0.3">
      <c r="A48" s="5" t="s">
        <v>60</v>
      </c>
      <c r="B48" s="34">
        <v>77919</v>
      </c>
      <c r="C48" s="34">
        <v>84481</v>
      </c>
      <c r="D48" s="122">
        <f t="shared" si="2"/>
        <v>108.42156598518974</v>
      </c>
      <c r="E48" s="7"/>
      <c r="F48" s="7"/>
    </row>
    <row r="49" spans="1:6" ht="14.4" thickTop="1" thickBot="1" x14ac:dyDescent="0.3">
      <c r="A49" s="37" t="s">
        <v>226</v>
      </c>
      <c r="B49" s="38">
        <f>B47+B48</f>
        <v>84481</v>
      </c>
      <c r="C49" s="38">
        <f>C47+C48</f>
        <v>53135.014511685098</v>
      </c>
      <c r="D49" s="38">
        <f t="shared" si="2"/>
        <v>62.895816232863119</v>
      </c>
      <c r="E49" s="7"/>
      <c r="F49" s="7"/>
    </row>
    <row r="50" spans="1:6" ht="13.8" thickTop="1" x14ac:dyDescent="0.25">
      <c r="A50" s="2"/>
      <c r="B50" s="2"/>
      <c r="C50" s="3"/>
      <c r="D50" s="3"/>
      <c r="E50" s="7"/>
      <c r="F50" s="7"/>
    </row>
    <row r="51" spans="1:6" x14ac:dyDescent="0.25">
      <c r="A51" s="7"/>
      <c r="B51" s="13"/>
      <c r="C51" s="7"/>
      <c r="D51" s="7"/>
      <c r="E51" s="7"/>
      <c r="F51" s="7"/>
    </row>
    <row r="52" spans="1:6" x14ac:dyDescent="0.25">
      <c r="A52" s="7"/>
      <c r="B52" s="13"/>
      <c r="C52" s="7"/>
      <c r="D52" s="7"/>
      <c r="E52" s="7"/>
      <c r="F52" s="7"/>
    </row>
    <row r="53" spans="1:6" x14ac:dyDescent="0.25">
      <c r="A53" s="7"/>
      <c r="B53" s="13"/>
      <c r="C53" s="7"/>
      <c r="D53" s="7"/>
      <c r="E53" s="7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7"/>
      <c r="B55" s="13"/>
      <c r="C55" s="7"/>
      <c r="D55" s="7"/>
      <c r="E55" s="7"/>
      <c r="F55" s="7"/>
    </row>
    <row r="56" spans="1:6" x14ac:dyDescent="0.25">
      <c r="A56" s="7"/>
      <c r="B56" s="13"/>
      <c r="C56" s="7"/>
      <c r="D56" s="7"/>
      <c r="E56" s="7"/>
      <c r="F56" s="7"/>
    </row>
    <row r="57" spans="1:6" x14ac:dyDescent="0.25">
      <c r="A57" s="7"/>
      <c r="B57" s="13"/>
      <c r="C57" s="7"/>
      <c r="D57" s="7"/>
      <c r="E57" s="7"/>
      <c r="F57" s="7"/>
    </row>
    <row r="58" spans="1:6" x14ac:dyDescent="0.25">
      <c r="A58" s="7"/>
      <c r="B58" s="13"/>
      <c r="C58" s="7"/>
      <c r="D58" s="7"/>
      <c r="E58" s="7"/>
      <c r="F58" s="7"/>
    </row>
    <row r="59" spans="1:6" x14ac:dyDescent="0.25">
      <c r="A59" s="7"/>
      <c r="B59" s="13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4" zoomScale="110" workbookViewId="0">
      <selection activeCell="E41" sqref="E41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66" t="s">
        <v>310</v>
      </c>
      <c r="B1" s="245" t="str">
        <f>'ФИ-Почетна'!$C$18</f>
        <v>ГД Гранит АД Скопје</v>
      </c>
      <c r="C1" s="253"/>
      <c r="D1" s="253"/>
      <c r="E1" s="39"/>
      <c r="F1" s="248"/>
      <c r="G1" s="248"/>
    </row>
    <row r="2" spans="1:7" ht="12.75" customHeight="1" x14ac:dyDescent="0.25">
      <c r="A2" s="66" t="s">
        <v>318</v>
      </c>
      <c r="B2" s="67" t="str">
        <f>'ФИ-Почетна'!$C$22</f>
        <v>01.01 - 30.06</v>
      </c>
      <c r="C2" s="68"/>
      <c r="D2" s="69"/>
      <c r="E2" s="35"/>
      <c r="F2" s="249"/>
      <c r="G2" s="249"/>
    </row>
    <row r="3" spans="1:7" ht="12.75" customHeight="1" x14ac:dyDescent="0.25">
      <c r="A3" s="70" t="s">
        <v>315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5">
      <c r="A4" s="70" t="s">
        <v>319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5">
      <c r="A5" s="247" t="s">
        <v>135</v>
      </c>
      <c r="B5" s="247"/>
      <c r="C5" s="247"/>
      <c r="D5" s="247"/>
      <c r="E5" s="247"/>
      <c r="F5" s="247"/>
      <c r="G5" s="247"/>
    </row>
    <row r="6" spans="1:7" ht="21" customHeight="1" x14ac:dyDescent="0.25">
      <c r="A6" s="6"/>
      <c r="B6" s="36"/>
      <c r="C6" s="36"/>
      <c r="D6" s="36"/>
      <c r="E6" s="252" t="s">
        <v>24</v>
      </c>
      <c r="F6" s="252"/>
      <c r="G6" s="252"/>
    </row>
    <row r="7" spans="1:7" ht="18" customHeight="1" x14ac:dyDescent="0.25">
      <c r="A7" s="250" t="s">
        <v>134</v>
      </c>
      <c r="B7" s="251" t="s">
        <v>227</v>
      </c>
      <c r="C7" s="251"/>
      <c r="D7" s="251"/>
      <c r="E7" s="251"/>
      <c r="F7" s="246" t="s">
        <v>6</v>
      </c>
      <c r="G7" s="246" t="s">
        <v>129</v>
      </c>
    </row>
    <row r="8" spans="1:7" s="16" customFormat="1" ht="36" x14ac:dyDescent="0.25">
      <c r="A8" s="250"/>
      <c r="B8" s="17" t="s">
        <v>175</v>
      </c>
      <c r="C8" s="17" t="s">
        <v>127</v>
      </c>
      <c r="D8" s="17" t="s">
        <v>228</v>
      </c>
      <c r="E8" s="17" t="s">
        <v>128</v>
      </c>
      <c r="F8" s="246"/>
      <c r="G8" s="246"/>
    </row>
    <row r="9" spans="1:7" x14ac:dyDescent="0.25">
      <c r="A9" s="18" t="s">
        <v>113</v>
      </c>
      <c r="B9" s="30">
        <v>932366</v>
      </c>
      <c r="C9" s="30">
        <v>51895</v>
      </c>
      <c r="D9" s="30">
        <v>1692423</v>
      </c>
      <c r="E9" s="30">
        <v>2869705</v>
      </c>
      <c r="F9" s="30"/>
      <c r="G9" s="23">
        <f t="shared" ref="G9:G27" si="0">SUM(B9:F9)</f>
        <v>5546389</v>
      </c>
    </row>
    <row r="10" spans="1:7" x14ac:dyDescent="0.25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5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5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5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5">
      <c r="A14" s="19" t="s">
        <v>117</v>
      </c>
      <c r="B14" s="31"/>
      <c r="C14" s="31"/>
      <c r="D14" s="31"/>
      <c r="E14" s="31">
        <v>135807</v>
      </c>
      <c r="F14" s="31"/>
      <c r="G14" s="23">
        <f t="shared" si="0"/>
        <v>135807</v>
      </c>
    </row>
    <row r="15" spans="1:7" x14ac:dyDescent="0.25">
      <c r="A15" s="19" t="s">
        <v>119</v>
      </c>
      <c r="B15" s="31"/>
      <c r="C15" s="31"/>
      <c r="D15" s="31">
        <v>37216</v>
      </c>
      <c r="E15" s="31">
        <v>-37216</v>
      </c>
      <c r="F15" s="31"/>
      <c r="G15" s="23">
        <f t="shared" si="0"/>
        <v>0</v>
      </c>
    </row>
    <row r="16" spans="1:7" ht="28.5" customHeight="1" x14ac:dyDescent="0.25">
      <c r="A16" s="19" t="s">
        <v>229</v>
      </c>
      <c r="B16" s="31"/>
      <c r="C16" s="31"/>
      <c r="D16" s="31"/>
      <c r="E16" s="31">
        <v>-46180</v>
      </c>
      <c r="F16" s="31"/>
      <c r="G16" s="23">
        <f t="shared" si="0"/>
        <v>-46180</v>
      </c>
    </row>
    <row r="17" spans="1:7" ht="26.4" x14ac:dyDescent="0.25">
      <c r="A17" s="19" t="s">
        <v>131</v>
      </c>
      <c r="B17" s="31"/>
      <c r="C17" s="31"/>
      <c r="D17" s="31"/>
      <c r="E17" s="31">
        <v>-28000</v>
      </c>
      <c r="F17" s="31"/>
      <c r="G17" s="23">
        <f t="shared" si="0"/>
        <v>-28000</v>
      </c>
    </row>
    <row r="18" spans="1:7" x14ac:dyDescent="0.25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5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6.4" x14ac:dyDescent="0.25">
      <c r="A20" s="19" t="s">
        <v>120</v>
      </c>
      <c r="B20" s="31"/>
      <c r="C20" s="31"/>
      <c r="D20" s="31">
        <v>489024</v>
      </c>
      <c r="E20" s="31"/>
      <c r="F20" s="31"/>
      <c r="G20" s="23">
        <f t="shared" si="0"/>
        <v>489024</v>
      </c>
    </row>
    <row r="21" spans="1:7" ht="26.4" x14ac:dyDescent="0.2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6.4" x14ac:dyDescent="0.2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5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5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5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5">
      <c r="A26" s="19" t="s">
        <v>124</v>
      </c>
      <c r="B26" s="31"/>
      <c r="C26" s="31"/>
      <c r="D26" s="31">
        <v>-360</v>
      </c>
      <c r="E26" s="31"/>
      <c r="F26" s="31"/>
      <c r="G26" s="23">
        <f t="shared" si="0"/>
        <v>-360</v>
      </c>
    </row>
    <row r="27" spans="1:7" ht="15.75" customHeight="1" thickBot="1" x14ac:dyDescent="0.3">
      <c r="A27" s="20" t="s">
        <v>126</v>
      </c>
      <c r="B27" s="32"/>
      <c r="C27" s="32"/>
      <c r="D27" s="32">
        <v>60</v>
      </c>
      <c r="E27" s="32"/>
      <c r="F27" s="32"/>
      <c r="G27" s="23">
        <f t="shared" si="0"/>
        <v>60</v>
      </c>
    </row>
    <row r="28" spans="1:7" ht="14.4" thickTop="1" thickBot="1" x14ac:dyDescent="0.3">
      <c r="A28" s="22" t="s">
        <v>132</v>
      </c>
      <c r="B28" s="26">
        <f t="shared" ref="B28:G28" si="1">SUM(B9:B27)</f>
        <v>932366</v>
      </c>
      <c r="C28" s="26">
        <f t="shared" si="1"/>
        <v>51895</v>
      </c>
      <c r="D28" s="26">
        <f t="shared" si="1"/>
        <v>2218363</v>
      </c>
      <c r="E28" s="26">
        <f t="shared" si="1"/>
        <v>2894116</v>
      </c>
      <c r="F28" s="26">
        <f t="shared" si="1"/>
        <v>0</v>
      </c>
      <c r="G28" s="26">
        <f t="shared" si="1"/>
        <v>6096740</v>
      </c>
    </row>
    <row r="29" spans="1:7" ht="13.8" thickTop="1" x14ac:dyDescent="0.25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5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5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5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5">
      <c r="A33" s="19" t="s">
        <v>117</v>
      </c>
      <c r="B33" s="31"/>
      <c r="C33" s="31"/>
      <c r="D33" s="31"/>
      <c r="E33" s="31">
        <v>53618.067817342555</v>
      </c>
      <c r="F33" s="31"/>
      <c r="G33" s="25">
        <f t="shared" si="2"/>
        <v>53618.067817342555</v>
      </c>
    </row>
    <row r="34" spans="1:7" x14ac:dyDescent="0.25">
      <c r="A34" s="19" t="s">
        <v>119</v>
      </c>
      <c r="B34" s="31"/>
      <c r="C34" s="31"/>
      <c r="D34" s="31">
        <v>178913</v>
      </c>
      <c r="E34" s="31">
        <v>-178913</v>
      </c>
      <c r="F34" s="31"/>
      <c r="G34" s="25">
        <f t="shared" si="2"/>
        <v>0</v>
      </c>
    </row>
    <row r="35" spans="1:7" ht="26.4" x14ac:dyDescent="0.25">
      <c r="A35" s="19" t="s">
        <v>229</v>
      </c>
      <c r="B35" s="31"/>
      <c r="C35" s="31"/>
      <c r="D35" s="31"/>
      <c r="E35" s="31">
        <v>-99727</v>
      </c>
      <c r="F35" s="31"/>
      <c r="G35" s="25">
        <f t="shared" si="2"/>
        <v>-99727</v>
      </c>
    </row>
    <row r="36" spans="1:7" ht="26.4" x14ac:dyDescent="0.25">
      <c r="A36" s="19" t="s">
        <v>131</v>
      </c>
      <c r="B36" s="31"/>
      <c r="C36" s="31"/>
      <c r="D36" s="31"/>
      <c r="E36" s="31">
        <v>0</v>
      </c>
      <c r="F36" s="31"/>
      <c r="G36" s="25">
        <f t="shared" si="2"/>
        <v>0</v>
      </c>
    </row>
    <row r="37" spans="1:7" x14ac:dyDescent="0.25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5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6.4" x14ac:dyDescent="0.25">
      <c r="A39" s="19" t="s">
        <v>120</v>
      </c>
      <c r="B39" s="31"/>
      <c r="C39" s="31"/>
      <c r="D39" s="31">
        <v>10233</v>
      </c>
      <c r="E39" s="31"/>
      <c r="F39" s="31"/>
      <c r="G39" s="25">
        <f t="shared" si="2"/>
        <v>10233</v>
      </c>
    </row>
    <row r="40" spans="1:7" ht="26.4" x14ac:dyDescent="0.2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6.4" x14ac:dyDescent="0.2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5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5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5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5">
      <c r="A45" s="19" t="s">
        <v>124</v>
      </c>
      <c r="B45" s="31"/>
      <c r="C45" s="31"/>
      <c r="D45" s="31">
        <v>380</v>
      </c>
      <c r="E45" s="31"/>
      <c r="F45" s="31"/>
      <c r="G45" s="25">
        <f t="shared" si="2"/>
        <v>380</v>
      </c>
    </row>
    <row r="46" spans="1:7" ht="15.75" customHeight="1" thickBot="1" x14ac:dyDescent="0.3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4" thickTop="1" thickBot="1" x14ac:dyDescent="0.3">
      <c r="A47" s="22" t="s">
        <v>133</v>
      </c>
      <c r="B47" s="24">
        <f t="shared" ref="B47:G47" si="3">SUM(B28:B46)</f>
        <v>932366</v>
      </c>
      <c r="C47" s="24">
        <f t="shared" si="3"/>
        <v>51895</v>
      </c>
      <c r="D47" s="24">
        <f t="shared" si="3"/>
        <v>2407889</v>
      </c>
      <c r="E47" s="24">
        <f t="shared" si="3"/>
        <v>2669094.0678173425</v>
      </c>
      <c r="F47" s="24">
        <f t="shared" si="3"/>
        <v>0</v>
      </c>
      <c r="G47" s="24">
        <f t="shared" si="3"/>
        <v>6061244.0678173425</v>
      </c>
    </row>
    <row r="48" spans="1:7" ht="13.8" thickTop="1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topLeftCell="A22" zoomScale="120" workbookViewId="0">
      <selection activeCell="A4" sqref="A4:D4"/>
    </sheetView>
  </sheetViews>
  <sheetFormatPr defaultColWidth="9.109375" defaultRowHeight="13.2" x14ac:dyDescent="0.25"/>
  <cols>
    <col min="1" max="1" width="49.5546875" style="100" customWidth="1"/>
    <col min="2" max="3" width="19.33203125" style="100" customWidth="1"/>
    <col min="4" max="4" width="10.33203125" style="100" customWidth="1"/>
    <col min="5" max="16384" width="9.109375" style="100"/>
  </cols>
  <sheetData>
    <row r="1" spans="1:4" x14ac:dyDescent="0.25">
      <c r="A1" s="99" t="s">
        <v>28</v>
      </c>
      <c r="B1" s="236" t="str">
        <f>'ФИ-Почетна'!$C$18</f>
        <v>ГД Гранит АД Скопје</v>
      </c>
      <c r="C1" s="254"/>
      <c r="D1" s="254"/>
    </row>
    <row r="2" spans="1:4" x14ac:dyDescent="0.25">
      <c r="A2" s="99" t="s">
        <v>30</v>
      </c>
      <c r="B2" s="125" t="str">
        <f>'ФИ-Почетна'!$C$22</f>
        <v>01.01 - 30.06</v>
      </c>
      <c r="C2" s="104" t="s">
        <v>325</v>
      </c>
      <c r="D2" s="103">
        <f>'ФИ-Почетна'!$C$23</f>
        <v>2022</v>
      </c>
    </row>
    <row r="3" spans="1:4" x14ac:dyDescent="0.25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5">
      <c r="A4" s="239" t="s">
        <v>186</v>
      </c>
      <c r="B4" s="239"/>
      <c r="C4" s="239"/>
      <c r="D4" s="239"/>
    </row>
    <row r="5" spans="1:4" ht="14.25" customHeight="1" thickBot="1" x14ac:dyDescent="0.3">
      <c r="A5" s="106"/>
      <c r="B5" s="106"/>
      <c r="C5" s="255" t="s">
        <v>35</v>
      </c>
      <c r="D5" s="255"/>
    </row>
    <row r="6" spans="1:4" s="110" customFormat="1" ht="33" customHeight="1" thickTop="1" thickBot="1" x14ac:dyDescent="0.3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4" thickTop="1" thickBot="1" x14ac:dyDescent="0.3">
      <c r="A7" s="127" t="s">
        <v>187</v>
      </c>
      <c r="B7" s="128"/>
      <c r="C7" s="128"/>
      <c r="D7" s="128"/>
    </row>
    <row r="8" spans="1:4" ht="14.4" thickTop="1" thickBot="1" x14ac:dyDescent="0.3">
      <c r="A8" s="129" t="s">
        <v>188</v>
      </c>
      <c r="B8" s="130">
        <f>'Биланс на состојба'!B11</f>
        <v>3906681.6059999997</v>
      </c>
      <c r="C8" s="130">
        <f>'Биланс на состојба'!C11</f>
        <v>3866516</v>
      </c>
      <c r="D8" s="130">
        <f>'Биланс на состојба'!D11</f>
        <v>98.971874085200284</v>
      </c>
    </row>
    <row r="9" spans="1:4" ht="14.4" thickTop="1" thickBot="1" x14ac:dyDescent="0.3">
      <c r="A9" s="131" t="s">
        <v>189</v>
      </c>
      <c r="B9" s="132">
        <f>'Биланс на состојба'!B12</f>
        <v>20575</v>
      </c>
      <c r="C9" s="132">
        <f>'Биланс на состојба'!C12</f>
        <v>26746</v>
      </c>
      <c r="D9" s="130">
        <f>'Биланс на состојба'!D12</f>
        <v>129.99270959902796</v>
      </c>
    </row>
    <row r="10" spans="1:4" ht="14.4" thickTop="1" thickBot="1" x14ac:dyDescent="0.3">
      <c r="A10" s="129" t="s">
        <v>190</v>
      </c>
      <c r="B10" s="130">
        <f>'Биланс на состојба'!B13</f>
        <v>2326380</v>
      </c>
      <c r="C10" s="130">
        <f>'Биланс на состојба'!C13</f>
        <v>2271507</v>
      </c>
      <c r="D10" s="130">
        <f>'Биланс на состојба'!D13</f>
        <v>97.641270987542882</v>
      </c>
    </row>
    <row r="11" spans="1:4" ht="14.4" thickTop="1" thickBot="1" x14ac:dyDescent="0.3">
      <c r="A11" s="133" t="s">
        <v>326</v>
      </c>
      <c r="B11" s="132">
        <f>'Биланс на состојба'!B14</f>
        <v>1016833</v>
      </c>
      <c r="C11" s="132">
        <f>'Биланс на состојба'!C14</f>
        <v>973403</v>
      </c>
      <c r="D11" s="134">
        <f>'Биланс на состојба'!D14</f>
        <v>95.728895502014595</v>
      </c>
    </row>
    <row r="12" spans="1:4" ht="14.4" thickTop="1" thickBot="1" x14ac:dyDescent="0.3">
      <c r="A12" s="133" t="s">
        <v>327</v>
      </c>
      <c r="B12" s="132">
        <f>'Биланс на состојба'!B15</f>
        <v>1136613</v>
      </c>
      <c r="C12" s="132">
        <f>'Биланс на состојба'!C15</f>
        <v>1123131</v>
      </c>
      <c r="D12" s="134">
        <f>'Биланс на состојба'!D15</f>
        <v>98.813844290009001</v>
      </c>
    </row>
    <row r="13" spans="1:4" ht="14.4" thickTop="1" thickBot="1" x14ac:dyDescent="0.3">
      <c r="A13" s="133" t="s">
        <v>328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4" thickTop="1" thickBot="1" x14ac:dyDescent="0.3">
      <c r="A14" s="133" t="s">
        <v>329</v>
      </c>
      <c r="B14" s="132">
        <f>'Биланс на состојба'!B17</f>
        <v>172934</v>
      </c>
      <c r="C14" s="132">
        <f>'Биланс на состојба'!C17</f>
        <v>174973</v>
      </c>
      <c r="D14" s="134">
        <f>'Биланс на состојба'!D17</f>
        <v>101.17906253252687</v>
      </c>
    </row>
    <row r="15" spans="1:4" s="135" customFormat="1" ht="14.4" thickTop="1" thickBot="1" x14ac:dyDescent="0.3">
      <c r="A15" s="129" t="s">
        <v>330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4" thickTop="1" thickBot="1" x14ac:dyDescent="0.3">
      <c r="A16" s="129" t="s">
        <v>331</v>
      </c>
      <c r="B16" s="130">
        <f>'Биланс на состојба'!B19</f>
        <v>1559726.6059999999</v>
      </c>
      <c r="C16" s="130">
        <f>'Биланс на состојба'!C19</f>
        <v>1568263</v>
      </c>
      <c r="D16" s="130">
        <f>'Биланс на состојба'!D19</f>
        <v>100.54730065943365</v>
      </c>
    </row>
    <row r="17" spans="1:4" ht="14.4" thickTop="1" thickBot="1" x14ac:dyDescent="0.3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4" thickTop="1" thickBot="1" x14ac:dyDescent="0.3">
      <c r="A18" s="133" t="s">
        <v>192</v>
      </c>
      <c r="B18" s="132">
        <f>'Биланс на состојба'!B21</f>
        <v>14041.606</v>
      </c>
      <c r="C18" s="132">
        <f>'Биланс на состојба'!C21</f>
        <v>14042</v>
      </c>
      <c r="D18" s="134">
        <f>'Биланс на состојба'!D21</f>
        <v>100.00280594684112</v>
      </c>
    </row>
    <row r="19" spans="1:4" ht="14.4" thickTop="1" thickBot="1" x14ac:dyDescent="0.3">
      <c r="A19" s="136" t="s">
        <v>332</v>
      </c>
      <c r="B19" s="132">
        <f>'Биланс на состојба'!B22</f>
        <v>226765</v>
      </c>
      <c r="C19" s="132">
        <f>'Биланс на состојба'!C22</f>
        <v>225068</v>
      </c>
      <c r="D19" s="134">
        <f>'Биланс на состојба'!D22</f>
        <v>99.251648182038679</v>
      </c>
    </row>
    <row r="20" spans="1:4" ht="14.4" thickTop="1" thickBot="1" x14ac:dyDescent="0.3">
      <c r="A20" s="136" t="s">
        <v>333</v>
      </c>
      <c r="B20" s="132">
        <f>'Биланс на состојба'!B23</f>
        <v>1318920</v>
      </c>
      <c r="C20" s="132">
        <f>'Биланс на состојба'!C23</f>
        <v>1329153</v>
      </c>
      <c r="D20" s="134">
        <f>'Биланс на состојба'!D23</f>
        <v>100.77586206896552</v>
      </c>
    </row>
    <row r="21" spans="1:4" ht="14.4" thickTop="1" thickBot="1" x14ac:dyDescent="0.3">
      <c r="A21" s="136" t="s">
        <v>334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4" thickTop="1" thickBot="1" x14ac:dyDescent="0.3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4" thickTop="1" thickBot="1" x14ac:dyDescent="0.3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4" thickTop="1" thickBot="1" x14ac:dyDescent="0.3">
      <c r="A24" s="137" t="s">
        <v>195</v>
      </c>
      <c r="B24" s="132">
        <f>'Биланс на состојба'!B27</f>
        <v>4118531</v>
      </c>
      <c r="C24" s="132">
        <f>'Биланс на состојба'!C27</f>
        <v>4331587.5827858178</v>
      </c>
      <c r="D24" s="130">
        <f>'Биланс на состојба'!D27</f>
        <v>105.17312077500006</v>
      </c>
    </row>
    <row r="25" spans="1:4" ht="14.4" thickTop="1" thickBot="1" x14ac:dyDescent="0.3">
      <c r="A25" s="131" t="s">
        <v>196</v>
      </c>
      <c r="B25" s="130">
        <f>'Биланс на состојба'!B28</f>
        <v>1485764</v>
      </c>
      <c r="C25" s="130">
        <f>'Биланс на состојба'!C28</f>
        <v>1518956.372377563</v>
      </c>
      <c r="D25" s="134">
        <f>'Биланс на состојба'!D28</f>
        <v>102.23402723296317</v>
      </c>
    </row>
    <row r="26" spans="1:4" ht="14.4" thickTop="1" thickBot="1" x14ac:dyDescent="0.3">
      <c r="A26" s="133" t="s">
        <v>197</v>
      </c>
      <c r="B26" s="132">
        <f>'Биланс на состојба'!B29</f>
        <v>2490285</v>
      </c>
      <c r="C26" s="132">
        <f>'Биланс на состојба'!C29</f>
        <v>2724824.4849463422</v>
      </c>
      <c r="D26" s="134">
        <f>'Биланс на состојба'!D29</f>
        <v>109.41817843926869</v>
      </c>
    </row>
    <row r="27" spans="1:4" ht="14.4" thickTop="1" thickBot="1" x14ac:dyDescent="0.3">
      <c r="A27" s="133" t="s">
        <v>335</v>
      </c>
      <c r="B27" s="132">
        <f>'Биланс на состојба'!B30</f>
        <v>12479</v>
      </c>
      <c r="C27" s="132">
        <f>'Биланс на состојба'!C30</f>
        <v>15813.026131068871</v>
      </c>
      <c r="D27" s="134">
        <f>'Биланс на состојба'!D30</f>
        <v>126.71709376607798</v>
      </c>
    </row>
    <row r="28" spans="1:4" ht="14.4" thickTop="1" thickBot="1" x14ac:dyDescent="0.3">
      <c r="A28" s="133" t="s">
        <v>198</v>
      </c>
      <c r="B28" s="132">
        <f>'Биланс на состојба'!B31</f>
        <v>36029</v>
      </c>
      <c r="C28" s="132">
        <f>'Биланс на состојба'!C31</f>
        <v>6797.6450000000004</v>
      </c>
      <c r="D28" s="134">
        <f>'Биланс на состојба'!D31</f>
        <v>18.867148685780897</v>
      </c>
    </row>
    <row r="29" spans="1:4" ht="14.4" thickTop="1" thickBot="1" x14ac:dyDescent="0.3">
      <c r="A29" s="131" t="s">
        <v>199</v>
      </c>
      <c r="B29" s="132">
        <f>'Биланс на состојба'!B32</f>
        <v>84481</v>
      </c>
      <c r="C29" s="132">
        <f>'Биланс на состојба'!C32</f>
        <v>53135.429904993805</v>
      </c>
      <c r="D29" s="134">
        <f>'Биланс на состојба'!D32</f>
        <v>62.896307933137393</v>
      </c>
    </row>
    <row r="30" spans="1:4" ht="14.4" thickTop="1" thickBot="1" x14ac:dyDescent="0.3">
      <c r="A30" s="131" t="s">
        <v>336</v>
      </c>
      <c r="B30" s="132">
        <f>'Биланс на состојба'!B33</f>
        <v>9493</v>
      </c>
      <c r="C30" s="132">
        <f>'Биланс на состојба'!C33</f>
        <v>12060.624425849974</v>
      </c>
      <c r="D30" s="134">
        <f>'Биланс на состојба'!D33</f>
        <v>127.04755531286183</v>
      </c>
    </row>
    <row r="31" spans="1:4" ht="14.4" thickTop="1" thickBot="1" x14ac:dyDescent="0.3">
      <c r="A31" s="137" t="s">
        <v>200</v>
      </c>
      <c r="B31" s="130">
        <f>'Биланс на состојба'!B34</f>
        <v>8025212.6059999997</v>
      </c>
      <c r="C31" s="130">
        <f>'Биланс на состојба'!C34</f>
        <v>8198103.5827858178</v>
      </c>
      <c r="D31" s="130">
        <f>'Биланс на состојба'!D34</f>
        <v>102.15434762010614</v>
      </c>
    </row>
    <row r="32" spans="1:4" ht="14.4" thickTop="1" thickBot="1" x14ac:dyDescent="0.3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4" thickTop="1" thickBot="1" x14ac:dyDescent="0.3">
      <c r="A33" s="138" t="s">
        <v>202</v>
      </c>
      <c r="B33" s="128"/>
      <c r="C33" s="128"/>
      <c r="D33" s="139"/>
    </row>
    <row r="34" spans="1:4" ht="14.4" thickTop="1" thickBot="1" x14ac:dyDescent="0.3">
      <c r="A34" s="140" t="s">
        <v>203</v>
      </c>
      <c r="B34" s="130">
        <f>'Биланс на состојба'!B37</f>
        <v>6096739.9698999999</v>
      </c>
      <c r="C34" s="130">
        <f>'Биланс на состојба'!C37</f>
        <v>6061244.0891354661</v>
      </c>
      <c r="D34" s="130">
        <f>'Биланс на состојба'!D37</f>
        <v>99.417789163720627</v>
      </c>
    </row>
    <row r="35" spans="1:4" ht="14.4" thickTop="1" thickBot="1" x14ac:dyDescent="0.3">
      <c r="A35" s="141" t="s">
        <v>337</v>
      </c>
      <c r="B35" s="132">
        <f>'Биланс на состојба'!B38</f>
        <v>932365.96989999991</v>
      </c>
      <c r="C35" s="132">
        <f>'Биланс на состојба'!C38</f>
        <v>932365.96989999991</v>
      </c>
      <c r="D35" s="134">
        <f>'Биланс на состојба'!D38</f>
        <v>100</v>
      </c>
    </row>
    <row r="36" spans="1:4" ht="14.4" thickTop="1" thickBot="1" x14ac:dyDescent="0.3">
      <c r="A36" s="142" t="s">
        <v>204</v>
      </c>
      <c r="B36" s="132">
        <f>'Биланс на состојба'!B39</f>
        <v>2270258</v>
      </c>
      <c r="C36" s="132">
        <f>'Биланс на состојба'!C39</f>
        <v>2459784.110380522</v>
      </c>
      <c r="D36" s="134">
        <f>'Биланс на состојба'!D39</f>
        <v>108.34821902975442</v>
      </c>
    </row>
    <row r="37" spans="1:4" ht="14.4" thickTop="1" thickBot="1" x14ac:dyDescent="0.3">
      <c r="A37" s="131" t="s">
        <v>205</v>
      </c>
      <c r="B37" s="132">
        <f>'Биланс на состојба'!B40</f>
        <v>2894116</v>
      </c>
      <c r="C37" s="132">
        <f>'Биланс на состојба'!C40</f>
        <v>2669094.0088549443</v>
      </c>
      <c r="D37" s="134">
        <f>'Биланс на состојба'!D40</f>
        <v>92.224845474574764</v>
      </c>
    </row>
    <row r="38" spans="1:4" ht="14.4" thickTop="1" thickBot="1" x14ac:dyDescent="0.3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4" thickTop="1" thickBot="1" x14ac:dyDescent="0.3">
      <c r="A39" s="143" t="s">
        <v>207</v>
      </c>
      <c r="B39" s="130">
        <f>'Биланс на состојба'!B42</f>
        <v>1928473</v>
      </c>
      <c r="C39" s="130">
        <f>'Биланс на состојба'!C42</f>
        <v>2136859.8260442149</v>
      </c>
      <c r="D39" s="130">
        <f>'Биланс на состојба'!D42</f>
        <v>110.80579432764756</v>
      </c>
    </row>
    <row r="40" spans="1:4" ht="14.4" thickTop="1" thickBot="1" x14ac:dyDescent="0.3">
      <c r="A40" s="137" t="s">
        <v>208</v>
      </c>
      <c r="B40" s="130">
        <f>'Биланс на состојба'!B43</f>
        <v>1847098</v>
      </c>
      <c r="C40" s="130">
        <f>'Биланс на состојба'!C43</f>
        <v>2063095.8260442149</v>
      </c>
      <c r="D40" s="130">
        <f>'Биланс на состојба'!D43</f>
        <v>111.693901787789</v>
      </c>
    </row>
    <row r="41" spans="1:4" ht="14.4" thickTop="1" thickBot="1" x14ac:dyDescent="0.3">
      <c r="A41" s="131" t="s">
        <v>209</v>
      </c>
      <c r="B41" s="132">
        <f>'Биланс на состојба'!B44</f>
        <v>1549330</v>
      </c>
      <c r="C41" s="132">
        <f>'Биланс на состојба'!C44</f>
        <v>1686046.923026108</v>
      </c>
      <c r="D41" s="134">
        <f>'Биланс на состојба'!D44</f>
        <v>108.8242610048284</v>
      </c>
    </row>
    <row r="42" spans="1:4" ht="14.4" thickTop="1" thickBot="1" x14ac:dyDescent="0.3">
      <c r="A42" s="133" t="s">
        <v>210</v>
      </c>
      <c r="B42" s="132">
        <f>'Биланс на состојба'!B45</f>
        <v>60000</v>
      </c>
      <c r="C42" s="132">
        <f>'Биланс на состојба'!C45</f>
        <v>75000</v>
      </c>
      <c r="D42" s="134">
        <f>'Биланс на состојба'!D45</f>
        <v>125</v>
      </c>
    </row>
    <row r="43" spans="1:4" ht="14.4" thickTop="1" thickBot="1" x14ac:dyDescent="0.3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4" thickTop="1" thickBot="1" x14ac:dyDescent="0.3">
      <c r="A44" s="133" t="s">
        <v>212</v>
      </c>
      <c r="B44" s="132">
        <f>'Биланс на состојба'!B47</f>
        <v>46064</v>
      </c>
      <c r="C44" s="132">
        <f>'Биланс на состојба'!C47</f>
        <v>102501.62484804103</v>
      </c>
      <c r="D44" s="134">
        <f>'Биланс на состојба'!D47</f>
        <v>222.52002615500399</v>
      </c>
    </row>
    <row r="45" spans="1:4" ht="14.4" thickTop="1" thickBot="1" x14ac:dyDescent="0.3">
      <c r="A45" s="133" t="s">
        <v>338</v>
      </c>
      <c r="B45" s="134">
        <f>'Биланс на состојба'!B48</f>
        <v>191704</v>
      </c>
      <c r="C45" s="134">
        <f>'Биланс на состојба'!C48</f>
        <v>199547.27817006584</v>
      </c>
      <c r="D45" s="134">
        <f>'Биланс на состојба'!D48</f>
        <v>104.09134820873109</v>
      </c>
    </row>
    <row r="46" spans="1:4" ht="14.4" thickTop="1" thickBot="1" x14ac:dyDescent="0.3">
      <c r="A46" s="133" t="s">
        <v>339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4" thickTop="1" thickBot="1" x14ac:dyDescent="0.3">
      <c r="A47" s="133" t="s">
        <v>340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4" thickTop="1" thickBot="1" x14ac:dyDescent="0.3">
      <c r="A48" s="129" t="s">
        <v>213</v>
      </c>
      <c r="B48" s="130">
        <f>'Биланс на состојба'!B51</f>
        <v>81375</v>
      </c>
      <c r="C48" s="130">
        <f>'Биланс на состојба'!C51</f>
        <v>73764</v>
      </c>
      <c r="D48" s="130">
        <f>'Биланс на состојба'!D51</f>
        <v>90.647004608294935</v>
      </c>
    </row>
    <row r="49" spans="1:4" ht="14.4" thickTop="1" thickBot="1" x14ac:dyDescent="0.3">
      <c r="A49" s="133" t="s">
        <v>214</v>
      </c>
      <c r="B49" s="132">
        <f>'Биланс на состојба'!B52</f>
        <v>81375</v>
      </c>
      <c r="C49" s="132">
        <f>'Биланс на состојба'!C52</f>
        <v>73764</v>
      </c>
      <c r="D49" s="134">
        <f>'Биланс на состојба'!D52</f>
        <v>90.647004608294935</v>
      </c>
    </row>
    <row r="50" spans="1:4" ht="14.4" thickTop="1" thickBot="1" x14ac:dyDescent="0.3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4" thickTop="1" thickBot="1" x14ac:dyDescent="0.3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4" thickTop="1" thickBot="1" x14ac:dyDescent="0.3">
      <c r="A52" s="133" t="s">
        <v>341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4" thickTop="1" thickBot="1" x14ac:dyDescent="0.3">
      <c r="A53" s="129" t="s">
        <v>217</v>
      </c>
      <c r="B53" s="130">
        <f>'Биланс на состојба'!B56</f>
        <v>8025212.9698999999</v>
      </c>
      <c r="C53" s="130">
        <f>'Биланс на состојба'!C56</f>
        <v>8198103.915179681</v>
      </c>
      <c r="D53" s="130">
        <f>'Биланс на состојба'!D56</f>
        <v>102.15434712982869</v>
      </c>
    </row>
    <row r="54" spans="1:4" ht="14.4" thickTop="1" thickBot="1" x14ac:dyDescent="0.3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8" thickTop="1" x14ac:dyDescent="0.25">
      <c r="A55" s="106"/>
      <c r="B55" s="106"/>
      <c r="C55" s="106"/>
      <c r="D55" s="106"/>
    </row>
    <row r="56" spans="1:4" x14ac:dyDescent="0.25">
      <c r="A56" s="106"/>
      <c r="B56" s="106"/>
      <c r="C56" s="106"/>
      <c r="D56" s="106"/>
    </row>
    <row r="57" spans="1:4" x14ac:dyDescent="0.25">
      <c r="A57" s="106"/>
      <c r="B57" s="106"/>
      <c r="C57" s="106"/>
      <c r="D57" s="106"/>
    </row>
    <row r="58" spans="1:4" x14ac:dyDescent="0.25">
      <c r="A58" s="106"/>
      <c r="B58" s="106"/>
      <c r="C58" s="106"/>
      <c r="D58" s="106"/>
    </row>
    <row r="59" spans="1:4" x14ac:dyDescent="0.25">
      <c r="A59" s="106"/>
      <c r="B59" s="106"/>
      <c r="C59" s="106"/>
      <c r="D59" s="106"/>
    </row>
    <row r="60" spans="1:4" x14ac:dyDescent="0.25">
      <c r="A60" s="106"/>
      <c r="B60" s="106"/>
      <c r="C60" s="106"/>
      <c r="D60" s="106"/>
    </row>
    <row r="61" spans="1:4" x14ac:dyDescent="0.25">
      <c r="A61" s="106"/>
      <c r="B61" s="106"/>
      <c r="C61" s="106"/>
      <c r="D61" s="106"/>
    </row>
    <row r="62" spans="1:4" x14ac:dyDescent="0.25">
      <c r="A62" s="106"/>
      <c r="B62" s="106"/>
      <c r="C62" s="106"/>
      <c r="D62" s="106"/>
    </row>
    <row r="63" spans="1:4" x14ac:dyDescent="0.25">
      <c r="A63" s="106"/>
      <c r="B63" s="106"/>
      <c r="C63" s="106"/>
      <c r="D63" s="106"/>
    </row>
    <row r="64" spans="1:4" x14ac:dyDescent="0.25">
      <c r="A64" s="106"/>
      <c r="B64" s="106"/>
      <c r="C64" s="106"/>
      <c r="D64" s="106"/>
    </row>
    <row r="65" spans="1:4" x14ac:dyDescent="0.25">
      <c r="A65" s="111"/>
      <c r="B65" s="111"/>
      <c r="C65" s="111"/>
      <c r="D65" s="111"/>
    </row>
    <row r="66" spans="1:4" x14ac:dyDescent="0.25">
      <c r="A66" s="111"/>
      <c r="B66" s="111"/>
      <c r="C66" s="111"/>
      <c r="D66" s="111"/>
    </row>
    <row r="67" spans="1:4" x14ac:dyDescent="0.25">
      <c r="A67" s="111"/>
      <c r="B67" s="111"/>
      <c r="C67" s="111"/>
      <c r="D67" s="111"/>
    </row>
    <row r="68" spans="1:4" x14ac:dyDescent="0.25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3" zoomScale="110" workbookViewId="0">
      <selection activeCell="G23" sqref="G23"/>
    </sheetView>
  </sheetViews>
  <sheetFormatPr defaultColWidth="9.109375" defaultRowHeight="13.2" x14ac:dyDescent="0.25"/>
  <cols>
    <col min="1" max="1" width="5.109375" style="146" customWidth="1"/>
    <col min="2" max="2" width="54.5546875" style="146" customWidth="1"/>
    <col min="3" max="4" width="18.44140625" style="146" customWidth="1"/>
    <col min="5" max="16384" width="9.109375" style="146"/>
  </cols>
  <sheetData>
    <row r="1" spans="1:6" x14ac:dyDescent="0.25">
      <c r="A1" s="144"/>
      <c r="B1" s="144"/>
      <c r="C1" s="145"/>
      <c r="D1" s="145"/>
      <c r="E1" s="145"/>
    </row>
    <row r="2" spans="1:6" x14ac:dyDescent="0.25">
      <c r="A2" s="144"/>
      <c r="B2" s="147" t="s">
        <v>28</v>
      </c>
      <c r="C2" s="259" t="str">
        <f>'ФИ-Почетна'!$C$18</f>
        <v>ГД Гранит АД Скопје</v>
      </c>
      <c r="D2" s="260"/>
      <c r="E2" s="260"/>
    </row>
    <row r="3" spans="1:6" ht="12.75" customHeight="1" x14ac:dyDescent="0.25">
      <c r="A3" s="144"/>
      <c r="B3" s="147" t="s">
        <v>30</v>
      </c>
      <c r="C3" s="149" t="str">
        <f>'ФИ-Почетна'!$C$22</f>
        <v>01.01 - 30.06</v>
      </c>
      <c r="D3" s="150" t="s">
        <v>325</v>
      </c>
      <c r="E3" s="148">
        <f>'ФИ-Почетна'!$C$23</f>
        <v>2022</v>
      </c>
    </row>
    <row r="4" spans="1:6" x14ac:dyDescent="0.25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5">
      <c r="A5" s="144"/>
      <c r="B5" s="144"/>
      <c r="C5" s="145"/>
      <c r="D5" s="145"/>
      <c r="E5" s="145"/>
    </row>
    <row r="6" spans="1:6" x14ac:dyDescent="0.25">
      <c r="A6" s="144"/>
      <c r="B6" s="258" t="s">
        <v>27</v>
      </c>
      <c r="C6" s="258"/>
      <c r="D6" s="258"/>
      <c r="E6" s="258"/>
    </row>
    <row r="7" spans="1:6" x14ac:dyDescent="0.25">
      <c r="A7" s="144"/>
      <c r="B7" s="258"/>
      <c r="C7" s="258"/>
      <c r="D7" s="258"/>
      <c r="E7" s="258"/>
    </row>
    <row r="8" spans="1:6" s="155" customFormat="1" ht="15" customHeight="1" thickBot="1" x14ac:dyDescent="0.3">
      <c r="A8" s="153"/>
      <c r="B8" s="154"/>
      <c r="C8" s="257" t="s">
        <v>35</v>
      </c>
      <c r="D8" s="257"/>
      <c r="E8" s="257"/>
    </row>
    <row r="9" spans="1:6" s="157" customFormat="1" ht="25.5" customHeight="1" thickTop="1" thickBot="1" x14ac:dyDescent="0.3">
      <c r="A9" s="256"/>
      <c r="B9" s="256" t="s">
        <v>34</v>
      </c>
      <c r="C9" s="156" t="s">
        <v>25</v>
      </c>
      <c r="D9" s="156" t="s">
        <v>26</v>
      </c>
      <c r="E9" s="156" t="s">
        <v>29</v>
      </c>
    </row>
    <row r="10" spans="1:6" ht="31.8" thickTop="1" thickBot="1" x14ac:dyDescent="0.3">
      <c r="A10" s="256"/>
      <c r="B10" s="256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3">
      <c r="A11" s="159">
        <v>1</v>
      </c>
      <c r="B11" s="160" t="s">
        <v>374</v>
      </c>
      <c r="C11" s="130">
        <f>'Биланс на успех - природа'!C11</f>
        <v>2212863.9667307409</v>
      </c>
      <c r="D11" s="130">
        <f>'Биланс на успех - природа'!D11</f>
        <v>2006527.1125899996</v>
      </c>
      <c r="E11" s="130">
        <f>'Биланс на успех - природа'!E11</f>
        <v>90.675574402995011</v>
      </c>
      <c r="F11" s="161"/>
    </row>
    <row r="12" spans="1:6" ht="13.5" customHeight="1" thickTop="1" thickBot="1" x14ac:dyDescent="0.3">
      <c r="A12" s="159">
        <v>2</v>
      </c>
      <c r="B12" s="162" t="s">
        <v>14</v>
      </c>
      <c r="C12" s="134">
        <f>'Биланс на успех - природа'!C12</f>
        <v>2107697.9576310404</v>
      </c>
      <c r="D12" s="134">
        <f>'Биланс на успех - природа'!D12</f>
        <v>1911910.5135899996</v>
      </c>
      <c r="E12" s="134">
        <f>'Биланс на успех - природа'!E12</f>
        <v>90.710839599564963</v>
      </c>
      <c r="F12" s="161"/>
    </row>
    <row r="13" spans="1:6" ht="15.75" customHeight="1" thickTop="1" thickBot="1" x14ac:dyDescent="0.3">
      <c r="A13" s="159" t="s">
        <v>342</v>
      </c>
      <c r="B13" s="162" t="s">
        <v>235</v>
      </c>
      <c r="C13" s="163">
        <f>'Биланс на успех - природа'!C13</f>
        <v>1914438.6565599998</v>
      </c>
      <c r="D13" s="163">
        <f>'Биланс на успех - природа'!D13</f>
        <v>1779319.6297649997</v>
      </c>
      <c r="E13" s="134">
        <f>'Биланс на успех - природа'!E13</f>
        <v>92.942107268258383</v>
      </c>
      <c r="F13" s="161"/>
    </row>
    <row r="14" spans="1:6" ht="15" customHeight="1" thickTop="1" thickBot="1" x14ac:dyDescent="0.3">
      <c r="A14" s="159" t="s">
        <v>254</v>
      </c>
      <c r="B14" s="162" t="s">
        <v>236</v>
      </c>
      <c r="C14" s="163">
        <f>'Биланс на успех - природа'!C14</f>
        <v>193259.30107104036</v>
      </c>
      <c r="D14" s="163">
        <f>'Биланс на успех - природа'!D14</f>
        <v>132590.88382500003</v>
      </c>
      <c r="E14" s="134">
        <f>'Биланс на успех - природа'!E14</f>
        <v>68.607763295315252</v>
      </c>
      <c r="F14" s="161"/>
    </row>
    <row r="15" spans="1:6" ht="18" customHeight="1" thickTop="1" thickBot="1" x14ac:dyDescent="0.3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.6" thickTop="1" thickBot="1" x14ac:dyDescent="0.3">
      <c r="A16" s="159">
        <v>4</v>
      </c>
      <c r="B16" s="162" t="s">
        <v>370</v>
      </c>
      <c r="C16" s="163">
        <f>'Биланс на успех - природа'!C16</f>
        <v>483046.136</v>
      </c>
      <c r="D16" s="163">
        <f>'Биланс на успех - природа'!D16</f>
        <v>527812.81000000006</v>
      </c>
      <c r="E16" s="134">
        <f>'Биланс на успех - природа'!E16</f>
        <v>109.26757728996719</v>
      </c>
      <c r="F16" s="161"/>
    </row>
    <row r="17" spans="1:6" ht="27.6" thickTop="1" thickBot="1" x14ac:dyDescent="0.3">
      <c r="A17" s="159">
        <v>5</v>
      </c>
      <c r="B17" s="162" t="s">
        <v>371</v>
      </c>
      <c r="C17" s="163">
        <f>'Биланс на успех - природа'!C17</f>
        <v>468653.40700000001</v>
      </c>
      <c r="D17" s="163">
        <f>'Биланс на успех - природа'!D17</f>
        <v>521825.05450000003</v>
      </c>
      <c r="E17" s="134">
        <f>'Биланс на успех - природа'!E17</f>
        <v>111.34562273650556</v>
      </c>
      <c r="F17" s="161"/>
    </row>
    <row r="18" spans="1:6" ht="18" customHeight="1" thickTop="1" thickBot="1" x14ac:dyDescent="0.3">
      <c r="A18" s="159">
        <v>6</v>
      </c>
      <c r="B18" s="162" t="s">
        <v>372</v>
      </c>
      <c r="C18" s="163">
        <f>'Биланс на успех - природа'!C18</f>
        <v>34173.138000000356</v>
      </c>
      <c r="D18" s="163">
        <f>'Биланс на успех - природа'!D18</f>
        <v>73077.899999999994</v>
      </c>
      <c r="E18" s="134">
        <f>'Биланс на успех - природа'!E18</f>
        <v>213.84603310354242</v>
      </c>
      <c r="F18" s="161"/>
    </row>
    <row r="19" spans="1:6" ht="18" customHeight="1" thickTop="1" thickBot="1" x14ac:dyDescent="0.3">
      <c r="A19" s="159">
        <v>7</v>
      </c>
      <c r="B19" s="162" t="s">
        <v>7</v>
      </c>
      <c r="C19" s="163">
        <f>'Биланс на успех - природа'!C19</f>
        <v>70992.871099700002</v>
      </c>
      <c r="D19" s="163">
        <f>'Биланс на успех - природа'!D19</f>
        <v>21538.699000000001</v>
      </c>
      <c r="E19" s="134">
        <f>'Биланс на успех - природа'!E19</f>
        <v>30.33924204833437</v>
      </c>
      <c r="F19" s="161"/>
    </row>
    <row r="20" spans="1:6" ht="18" customHeight="1" thickTop="1" thickBot="1" x14ac:dyDescent="0.3">
      <c r="A20" s="159">
        <v>8</v>
      </c>
      <c r="B20" s="165" t="s">
        <v>373</v>
      </c>
      <c r="C20" s="130">
        <f>'Биланс на успех - природа'!C20</f>
        <v>2132286.2506331946</v>
      </c>
      <c r="D20" s="130">
        <f>'Биланс на успех - природа'!D20</f>
        <v>2022709.079527657</v>
      </c>
      <c r="E20" s="130">
        <f>'Биланс на успех - природа'!E20</f>
        <v>94.861047803830374</v>
      </c>
      <c r="F20" s="161"/>
    </row>
    <row r="21" spans="1:6" ht="18" customHeight="1" thickTop="1" thickBot="1" x14ac:dyDescent="0.3">
      <c r="A21" s="159">
        <v>9</v>
      </c>
      <c r="B21" s="166" t="s">
        <v>360</v>
      </c>
      <c r="C21" s="163">
        <f>'Биланс на успех - природа'!C21</f>
        <v>162032.55774230001</v>
      </c>
      <c r="D21" s="163">
        <f>'Биланс на успех - природа'!D21</f>
        <v>117145.14803999999</v>
      </c>
      <c r="E21" s="134">
        <f>'Биланс на успех - природа'!E21</f>
        <v>72.297289922627826</v>
      </c>
      <c r="F21" s="161"/>
    </row>
    <row r="22" spans="1:6" ht="18" customHeight="1" thickTop="1" thickBot="1" x14ac:dyDescent="0.3">
      <c r="A22" s="159">
        <v>10</v>
      </c>
      <c r="B22" s="166" t="s">
        <v>361</v>
      </c>
      <c r="C22" s="163">
        <f>'Биланс на успех - природа'!C22</f>
        <v>405730.45371638861</v>
      </c>
      <c r="D22" s="163">
        <f>'Биланс на успех - природа'!D22</f>
        <v>458889.66259493976</v>
      </c>
      <c r="E22" s="134">
        <f>'Биланс на успех - природа'!E22</f>
        <v>113.10209977871422</v>
      </c>
      <c r="F22" s="161"/>
    </row>
    <row r="23" spans="1:6" ht="18" customHeight="1" thickTop="1" thickBot="1" x14ac:dyDescent="0.3">
      <c r="A23" s="159">
        <v>11</v>
      </c>
      <c r="B23" s="166" t="s">
        <v>362</v>
      </c>
      <c r="C23" s="163">
        <f>'Биланс на успех - природа'!C23</f>
        <v>31779.782999999999</v>
      </c>
      <c r="D23" s="163">
        <f>'Биланс на успех - природа'!D23</f>
        <v>64263.915999999997</v>
      </c>
      <c r="E23" s="134">
        <f>'Биланс на успех - природа'!E23</f>
        <v>202.21634615944356</v>
      </c>
      <c r="F23" s="161"/>
    </row>
    <row r="24" spans="1:6" ht="14.4" thickTop="1" thickBot="1" x14ac:dyDescent="0.3">
      <c r="A24" s="159">
        <v>12</v>
      </c>
      <c r="B24" s="166" t="s">
        <v>363</v>
      </c>
      <c r="C24" s="163">
        <f>'Биланс на успех - природа'!C24</f>
        <v>876106.26052474603</v>
      </c>
      <c r="D24" s="163">
        <f>'Биланс на успех - природа'!D24</f>
        <v>747852.4039856341</v>
      </c>
      <c r="E24" s="134">
        <f>'Биланс на успех - природа'!E24</f>
        <v>85.360924545580346</v>
      </c>
      <c r="F24" s="161"/>
    </row>
    <row r="25" spans="1:6" ht="18" customHeight="1" thickTop="1" thickBot="1" x14ac:dyDescent="0.3">
      <c r="A25" s="159">
        <v>13</v>
      </c>
      <c r="B25" s="166" t="s">
        <v>364</v>
      </c>
      <c r="C25" s="163">
        <f>'Биланс на успех - природа'!C25</f>
        <v>61865.227945293867</v>
      </c>
      <c r="D25" s="163">
        <f>'Биланс на успех - природа'!D25</f>
        <v>55375.100724999997</v>
      </c>
      <c r="E25" s="134">
        <f>'Биланс на успех - природа'!E25</f>
        <v>89.509248675147603</v>
      </c>
      <c r="F25" s="161"/>
    </row>
    <row r="26" spans="1:6" ht="18" customHeight="1" thickTop="1" thickBot="1" x14ac:dyDescent="0.3">
      <c r="A26" s="159">
        <v>14</v>
      </c>
      <c r="B26" s="166" t="s">
        <v>365</v>
      </c>
      <c r="C26" s="163">
        <f>'Биланс на успех - природа'!C26</f>
        <v>397229.61700754997</v>
      </c>
      <c r="D26" s="163">
        <f>'Биланс на успех - природа'!D26</f>
        <v>406284.28405999998</v>
      </c>
      <c r="E26" s="134">
        <f>'Биланс на успех - природа'!E26</f>
        <v>102.27945416574462</v>
      </c>
      <c r="F26" s="161"/>
    </row>
    <row r="27" spans="1:6" ht="14.25" customHeight="1" thickTop="1" thickBot="1" x14ac:dyDescent="0.3">
      <c r="A27" s="159">
        <v>15</v>
      </c>
      <c r="B27" s="162" t="s">
        <v>366</v>
      </c>
      <c r="C27" s="163">
        <f>'Биланс на успех - природа'!C27</f>
        <v>139017.74819691663</v>
      </c>
      <c r="D27" s="163">
        <f>'Биланс на успех - природа'!D27</f>
        <v>138891.47062208326</v>
      </c>
      <c r="E27" s="134">
        <f>'Биланс на успех - природа'!E27</f>
        <v>99.909164422189818</v>
      </c>
      <c r="F27" s="161"/>
    </row>
    <row r="28" spans="1:6" ht="18" customHeight="1" thickTop="1" thickBot="1" x14ac:dyDescent="0.3">
      <c r="A28" s="159">
        <v>16</v>
      </c>
      <c r="B28" s="166" t="s">
        <v>367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3">
      <c r="A29" s="159">
        <v>17</v>
      </c>
      <c r="B29" s="162" t="s">
        <v>368</v>
      </c>
      <c r="C29" s="163">
        <f>'Биланс на успех - природа'!C29</f>
        <v>2463.913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3">
      <c r="A30" s="159">
        <v>18</v>
      </c>
      <c r="B30" s="166" t="s">
        <v>369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4" thickTop="1" thickBot="1" x14ac:dyDescent="0.3">
      <c r="A31" s="159">
        <v>19</v>
      </c>
      <c r="B31" s="162" t="s">
        <v>8</v>
      </c>
      <c r="C31" s="163">
        <f>'Биланс на успех - природа'!C31</f>
        <v>41667.960500000001</v>
      </c>
      <c r="D31" s="163">
        <f>'Биланс на успех - природа'!D31</f>
        <v>28019.338000000003</v>
      </c>
      <c r="E31" s="134">
        <f>'Биланс на успех - природа'!E31</f>
        <v>67.2443231292782</v>
      </c>
      <c r="F31" s="161"/>
    </row>
    <row r="32" spans="1:6" ht="18" customHeight="1" thickTop="1" thickBot="1" x14ac:dyDescent="0.3">
      <c r="A32" s="159">
        <v>20</v>
      </c>
      <c r="B32" s="165" t="s">
        <v>9</v>
      </c>
      <c r="C32" s="167">
        <f>'Биланс на успех - природа'!C32</f>
        <v>80577.716097546276</v>
      </c>
      <c r="D32" s="167">
        <f>'Биланс на успех - природа'!D32</f>
        <v>-16181.966937657446</v>
      </c>
      <c r="E32" s="167">
        <f>'Биланс на успех - природа'!E32</f>
        <v>-20.082434352033232</v>
      </c>
      <c r="F32" s="161"/>
    </row>
    <row r="33" spans="1:6" ht="14.25" customHeight="1" thickTop="1" thickBot="1" x14ac:dyDescent="0.3">
      <c r="A33" s="159">
        <v>21</v>
      </c>
      <c r="B33" s="166" t="s">
        <v>349</v>
      </c>
      <c r="C33" s="167">
        <f>'Биланс на успех - природа'!C33</f>
        <v>4887.2373900000002</v>
      </c>
      <c r="D33" s="167">
        <f>'Биланс на успех - природа'!D33</f>
        <v>73569</v>
      </c>
      <c r="E33" s="130">
        <f>'Биланс на успех - природа'!E33</f>
        <v>1505.3289645911798</v>
      </c>
      <c r="F33" s="161"/>
    </row>
    <row r="34" spans="1:6" ht="30" customHeight="1" thickTop="1" thickBot="1" x14ac:dyDescent="0.3">
      <c r="A34" s="159" t="s">
        <v>343</v>
      </c>
      <c r="B34" s="162" t="s">
        <v>256</v>
      </c>
      <c r="C34" s="163">
        <f>'Биланс на успех - природа'!C34</f>
        <v>4887.2373900000002</v>
      </c>
      <c r="D34" s="163">
        <f>'Биланс на успех - природа'!D34</f>
        <v>73569</v>
      </c>
      <c r="E34" s="134">
        <f>'Биланс на успех - природа'!E34</f>
        <v>1505.3289645911798</v>
      </c>
      <c r="F34" s="161"/>
    </row>
    <row r="35" spans="1:6" ht="18.75" customHeight="1" thickTop="1" thickBot="1" x14ac:dyDescent="0.3">
      <c r="A35" s="159" t="s">
        <v>344</v>
      </c>
      <c r="B35" s="162" t="s">
        <v>350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3">
      <c r="A36" s="159" t="s">
        <v>345</v>
      </c>
      <c r="B36" s="162" t="s">
        <v>351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3">
      <c r="A37" s="159">
        <v>22</v>
      </c>
      <c r="B37" s="166" t="s">
        <v>352</v>
      </c>
      <c r="C37" s="130">
        <f>'Биланс на успех - природа'!C37</f>
        <v>900.23342999999966</v>
      </c>
      <c r="D37" s="130">
        <f>'Биланс на успех - природа'!D37</f>
        <v>3769</v>
      </c>
      <c r="E37" s="130">
        <f>'Биланс на успех - природа'!E37</f>
        <v>418.66918894580499</v>
      </c>
      <c r="F37" s="161"/>
    </row>
    <row r="38" spans="1:6" ht="18" customHeight="1" thickTop="1" thickBot="1" x14ac:dyDescent="0.3">
      <c r="A38" s="159" t="s">
        <v>346</v>
      </c>
      <c r="B38" s="162" t="s">
        <v>257</v>
      </c>
      <c r="C38" s="163">
        <f>'Биланс на успех - природа'!C38</f>
        <v>900.23342999999966</v>
      </c>
      <c r="D38" s="163">
        <f>'Биланс на успех - природа'!D38</f>
        <v>3769</v>
      </c>
      <c r="E38" s="134">
        <f>'Биланс на успех - природа'!E38</f>
        <v>418.66918894580499</v>
      </c>
      <c r="F38" s="161"/>
    </row>
    <row r="39" spans="1:6" ht="18" customHeight="1" thickTop="1" thickBot="1" x14ac:dyDescent="0.3">
      <c r="A39" s="159" t="s">
        <v>347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3">
      <c r="A40" s="159" t="s">
        <v>348</v>
      </c>
      <c r="B40" s="162" t="s">
        <v>353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3">
      <c r="A41" s="159">
        <v>23</v>
      </c>
      <c r="B41" s="165" t="s">
        <v>354</v>
      </c>
      <c r="C41" s="130">
        <f>'Биланс на успех - природа'!C41</f>
        <v>84564.720057546278</v>
      </c>
      <c r="D41" s="130">
        <f>'Биланс на успех - природа'!D41</f>
        <v>53618.033062342554</v>
      </c>
      <c r="E41" s="130">
        <f>'Биланс на успех - природа'!E41</f>
        <v>63.404730750430552</v>
      </c>
      <c r="F41" s="161"/>
    </row>
    <row r="42" spans="1:6" ht="18" customHeight="1" thickTop="1" thickBot="1" x14ac:dyDescent="0.3">
      <c r="A42" s="159">
        <v>24</v>
      </c>
      <c r="B42" s="162" t="s">
        <v>355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3">
      <c r="A43" s="159">
        <v>25</v>
      </c>
      <c r="B43" s="165" t="s">
        <v>16</v>
      </c>
      <c r="C43" s="130">
        <f>'Биланс на успех - природа'!C43</f>
        <v>84564.720057546278</v>
      </c>
      <c r="D43" s="130">
        <f>'Биланс на успех - природа'!D43</f>
        <v>53618.033062342554</v>
      </c>
      <c r="E43" s="130">
        <f>'Биланс на успех - природа'!E43</f>
        <v>63.404730750430552</v>
      </c>
      <c r="F43" s="161"/>
    </row>
    <row r="44" spans="1:6" ht="18" customHeight="1" thickTop="1" thickBot="1" x14ac:dyDescent="0.3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3">
      <c r="A45" s="159">
        <v>27</v>
      </c>
      <c r="B45" s="165" t="s">
        <v>356</v>
      </c>
      <c r="C45" s="130">
        <f>'Биланс на успех - природа'!C45</f>
        <v>84564.720057546278</v>
      </c>
      <c r="D45" s="130">
        <f>'Биланс на успех - природа'!D45</f>
        <v>53618.033062342554</v>
      </c>
      <c r="E45" s="130">
        <f>'Биланс на успех - природа'!E45</f>
        <v>63.404730750430552</v>
      </c>
      <c r="F45" s="161"/>
    </row>
    <row r="46" spans="1:6" ht="18" customHeight="1" thickTop="1" thickBot="1" x14ac:dyDescent="0.3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4" thickTop="1" thickBot="1" x14ac:dyDescent="0.3">
      <c r="A47" s="159">
        <v>29</v>
      </c>
      <c r="B47" s="165" t="s">
        <v>357</v>
      </c>
      <c r="C47" s="130">
        <f>'Биланс на успех - природа'!C47</f>
        <v>84564.720057546278</v>
      </c>
      <c r="D47" s="130">
        <f>'Биланс на успех - природа'!D47</f>
        <v>53618.033062342554</v>
      </c>
      <c r="E47" s="130">
        <f>'Биланс на успех - природа'!E47</f>
        <v>63.404730750430552</v>
      </c>
    </row>
    <row r="48" spans="1:6" ht="14.4" thickTop="1" thickBot="1" x14ac:dyDescent="0.3">
      <c r="A48" s="159">
        <v>30</v>
      </c>
      <c r="B48" s="162" t="s">
        <v>358</v>
      </c>
      <c r="C48" s="163">
        <f>'Биланс на успех - природа'!C48</f>
        <v>170371.1</v>
      </c>
      <c r="D48" s="163">
        <f>'Биланс на успех - природа'!D48</f>
        <v>10613</v>
      </c>
      <c r="E48" s="134">
        <f>'Биланс на успех - природа'!E48</f>
        <v>6.2293428873793735</v>
      </c>
    </row>
    <row r="49" spans="1:5" ht="14.4" thickTop="1" thickBot="1" x14ac:dyDescent="0.3">
      <c r="A49" s="159">
        <v>31</v>
      </c>
      <c r="B49" s="165" t="s">
        <v>359</v>
      </c>
      <c r="C49" s="130">
        <f>'Биланс на успех - природа'!C49</f>
        <v>254935.82005754628</v>
      </c>
      <c r="D49" s="130">
        <f>'Биланс на успех - природа'!D49</f>
        <v>64231.033062342554</v>
      </c>
      <c r="E49" s="130">
        <f>'Биланс на успех - природа'!E49</f>
        <v>25.194981641984942</v>
      </c>
    </row>
    <row r="50" spans="1:5" ht="13.8" thickTop="1" x14ac:dyDescent="0.25">
      <c r="A50" s="168"/>
      <c r="B50" s="168"/>
      <c r="C50" s="168"/>
      <c r="D50" s="168"/>
      <c r="E50" s="168"/>
    </row>
    <row r="51" spans="1:5" x14ac:dyDescent="0.25">
      <c r="A51" s="168"/>
      <c r="B51" s="168"/>
      <c r="C51" s="168"/>
      <c r="D51" s="168"/>
      <c r="E51" s="168"/>
    </row>
    <row r="52" spans="1:5" x14ac:dyDescent="0.2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topLeftCell="A40" zoomScale="110" workbookViewId="0">
      <selection activeCell="C29" sqref="C29"/>
    </sheetView>
  </sheetViews>
  <sheetFormatPr defaultColWidth="9.109375" defaultRowHeight="13.2" x14ac:dyDescent="0.25"/>
  <cols>
    <col min="1" max="1" width="70.33203125" style="161" customWidth="1"/>
    <col min="2" max="2" width="15.33203125" style="161" customWidth="1"/>
    <col min="3" max="3" width="13.5546875" style="161" customWidth="1"/>
    <col min="4" max="4" width="12.6640625" style="161" customWidth="1"/>
    <col min="5" max="16384" width="9.109375" style="161"/>
  </cols>
  <sheetData>
    <row r="1" spans="1:7" x14ac:dyDescent="0.25">
      <c r="A1" s="145"/>
      <c r="B1" s="145"/>
      <c r="C1" s="145"/>
      <c r="D1" s="145"/>
      <c r="E1" s="169"/>
    </row>
    <row r="2" spans="1:7" ht="12" customHeight="1" x14ac:dyDescent="0.25">
      <c r="A2" s="147" t="s">
        <v>28</v>
      </c>
      <c r="B2" s="261" t="str">
        <f>'ФИ-Почетна'!$C$18</f>
        <v>ГД Гранит АД Скопје</v>
      </c>
      <c r="C2" s="262"/>
      <c r="D2" s="262"/>
      <c r="E2" s="169"/>
    </row>
    <row r="3" spans="1:7" ht="12" customHeight="1" x14ac:dyDescent="0.25">
      <c r="A3" s="147" t="s">
        <v>30</v>
      </c>
      <c r="B3" s="170" t="str">
        <f>'ФИ-Почетна'!$C$22</f>
        <v>01.01 - 30.06</v>
      </c>
      <c r="C3" s="171" t="s">
        <v>325</v>
      </c>
      <c r="D3" s="172">
        <f>'ФИ-Почетна'!$C$23</f>
        <v>2022</v>
      </c>
      <c r="E3" s="169"/>
    </row>
    <row r="4" spans="1:7" ht="12" customHeight="1" x14ac:dyDescent="0.25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5">
      <c r="A5" s="263" t="s">
        <v>112</v>
      </c>
      <c r="B5" s="263"/>
      <c r="C5" s="263"/>
      <c r="D5" s="145"/>
      <c r="E5" s="169"/>
      <c r="F5" s="169"/>
      <c r="G5" s="169"/>
    </row>
    <row r="6" spans="1:7" ht="12" customHeight="1" thickBot="1" x14ac:dyDescent="0.3">
      <c r="A6" s="173"/>
      <c r="B6" s="145"/>
      <c r="C6" s="264" t="s">
        <v>35</v>
      </c>
      <c r="D6" s="264"/>
      <c r="E6" s="169"/>
      <c r="F6" s="169"/>
      <c r="G6" s="169"/>
    </row>
    <row r="7" spans="1:7" s="176" customFormat="1" ht="32.25" customHeight="1" thickTop="1" thickBot="1" x14ac:dyDescent="0.3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3">
      <c r="A8" s="177" t="s">
        <v>37</v>
      </c>
      <c r="B8" s="178">
        <f>'Паричен тек'!B9</f>
        <v>-143689</v>
      </c>
      <c r="C8" s="178">
        <f>'Паричен тек'!C9</f>
        <v>46742.793602816571</v>
      </c>
      <c r="D8" s="178">
        <f>'Паричен тек'!D9</f>
        <v>0</v>
      </c>
      <c r="E8" s="169"/>
      <c r="F8" s="169"/>
      <c r="G8" s="169"/>
    </row>
    <row r="9" spans="1:7" ht="17.25" customHeight="1" thickTop="1" thickBot="1" x14ac:dyDescent="0.3">
      <c r="A9" s="179" t="s">
        <v>38</v>
      </c>
      <c r="B9" s="180">
        <f>'Паричен тек'!B10</f>
        <v>135807</v>
      </c>
      <c r="C9" s="180">
        <f>'Паричен тек'!C10</f>
        <v>53618.067817342555</v>
      </c>
      <c r="D9" s="180">
        <f>'Паричен тек'!D10</f>
        <v>39.481078160435437</v>
      </c>
      <c r="E9" s="169"/>
      <c r="F9" s="169"/>
      <c r="G9" s="169"/>
    </row>
    <row r="10" spans="1:7" ht="16.5" customHeight="1" thickTop="1" thickBot="1" x14ac:dyDescent="0.3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3">
      <c r="A11" s="181" t="s">
        <v>40</v>
      </c>
      <c r="B11" s="182">
        <f>'Паричен тек'!B12</f>
        <v>277023</v>
      </c>
      <c r="C11" s="182">
        <f>'Паричен тек'!C12</f>
        <v>138891.47062208326</v>
      </c>
      <c r="D11" s="182">
        <f>'Паричен тек'!D12</f>
        <v>50.137162120864787</v>
      </c>
      <c r="E11" s="169"/>
    </row>
    <row r="12" spans="1:7" ht="16.5" customHeight="1" thickTop="1" thickBot="1" x14ac:dyDescent="0.3">
      <c r="A12" s="181" t="s">
        <v>69</v>
      </c>
      <c r="B12" s="182">
        <f>'Паричен тек'!B13</f>
        <v>37913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3">
      <c r="A13" s="181" t="s">
        <v>70</v>
      </c>
      <c r="B13" s="182">
        <f>'Паричен тек'!B14</f>
        <v>18183</v>
      </c>
      <c r="C13" s="182">
        <f>'Паричен тек'!C14</f>
        <v>-33192.372377563035</v>
      </c>
      <c r="D13" s="182">
        <f>'Паричен тек'!D14</f>
        <v>-182.54618257472936</v>
      </c>
      <c r="E13" s="169"/>
    </row>
    <row r="14" spans="1:7" ht="16.5" customHeight="1" thickTop="1" thickBot="1" x14ac:dyDescent="0.3">
      <c r="A14" s="181" t="s">
        <v>71</v>
      </c>
      <c r="B14" s="182">
        <f>'Паричен тек'!B15</f>
        <v>-767760</v>
      </c>
      <c r="C14" s="182">
        <f>'Паричен тек'!C15</f>
        <v>44398.986415037769</v>
      </c>
      <c r="D14" s="182">
        <f>'Паричен тек'!D15</f>
        <v>0</v>
      </c>
      <c r="E14" s="169"/>
    </row>
    <row r="15" spans="1:7" ht="16.5" customHeight="1" thickTop="1" thickBot="1" x14ac:dyDescent="0.3">
      <c r="A15" s="181" t="s">
        <v>72</v>
      </c>
      <c r="B15" s="182">
        <f>'Паричен тек'!B16</f>
        <v>11839</v>
      </c>
      <c r="C15" s="182">
        <f>'Паричен тек'!C16</f>
        <v>-278938.47136137995</v>
      </c>
      <c r="D15" s="182">
        <f>'Паричен тек'!D16</f>
        <v>-2356.0982461473091</v>
      </c>
      <c r="E15" s="169"/>
    </row>
    <row r="16" spans="1:7" ht="16.5" customHeight="1" thickTop="1" thickBot="1" x14ac:dyDescent="0.3">
      <c r="A16" s="181" t="s">
        <v>73</v>
      </c>
      <c r="B16" s="182">
        <f>'Паричен тек'!B17</f>
        <v>42086</v>
      </c>
      <c r="C16" s="182">
        <f>'Паричен тек'!C17</f>
        <v>-3333.0261310688711</v>
      </c>
      <c r="D16" s="182">
        <f>'Паричен тек'!D17</f>
        <v>-7.9195602601075681</v>
      </c>
      <c r="E16" s="169"/>
    </row>
    <row r="17" spans="1:5" ht="16.5" customHeight="1" thickTop="1" thickBot="1" x14ac:dyDescent="0.3">
      <c r="A17" s="181" t="s">
        <v>223</v>
      </c>
      <c r="B17" s="182">
        <f>'Паричен тек'!B18</f>
        <v>3348</v>
      </c>
      <c r="C17" s="182">
        <f>'Паричен тек'!C18</f>
        <v>-2567.6244258499737</v>
      </c>
      <c r="D17" s="182">
        <f>'Паричен тек'!D18</f>
        <v>-76.691291094682612</v>
      </c>
      <c r="E17" s="169"/>
    </row>
    <row r="18" spans="1:5" ht="16.5" customHeight="1" thickTop="1" thickBot="1" x14ac:dyDescent="0.3">
      <c r="A18" s="181" t="s">
        <v>74</v>
      </c>
      <c r="B18" s="182">
        <f>'Паричен тек'!B19</f>
        <v>395948</v>
      </c>
      <c r="C18" s="182">
        <f>'Паричен тек'!C19</f>
        <v>-199825.45997389202</v>
      </c>
      <c r="D18" s="182">
        <f>'Паричен тек'!D19</f>
        <v>-50.467601799704006</v>
      </c>
      <c r="E18" s="169"/>
    </row>
    <row r="19" spans="1:5" ht="16.5" customHeight="1" thickTop="1" thickBot="1" x14ac:dyDescent="0.3">
      <c r="A19" s="181" t="s">
        <v>75</v>
      </c>
      <c r="B19" s="182">
        <f>'Паричен тек'!B20</f>
        <v>-182286</v>
      </c>
      <c r="C19" s="182">
        <f>'Паричен тек'!C20</f>
        <v>336922.38299999997</v>
      </c>
      <c r="D19" s="182">
        <f>'Паричен тек'!D20</f>
        <v>0</v>
      </c>
      <c r="E19" s="169"/>
    </row>
    <row r="20" spans="1:5" ht="16.5" customHeight="1" thickTop="1" thickBot="1" x14ac:dyDescent="0.3">
      <c r="A20" s="181" t="s">
        <v>91</v>
      </c>
      <c r="B20" s="182">
        <f>'Паричен тек'!B21</f>
        <v>19761</v>
      </c>
      <c r="C20" s="182">
        <f>'Паричен тек'!C21</f>
        <v>59437.239018106869</v>
      </c>
      <c r="D20" s="182">
        <f>'Паричен тек'!D21</f>
        <v>300.78052233240663</v>
      </c>
      <c r="E20" s="169"/>
    </row>
    <row r="21" spans="1:5" ht="16.5" customHeight="1" thickTop="1" thickBot="1" x14ac:dyDescent="0.3">
      <c r="A21" s="181" t="s">
        <v>222</v>
      </c>
      <c r="B21" s="182">
        <f>'Паричен тек'!B22</f>
        <v>-64796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3">
      <c r="A22" s="181" t="s">
        <v>76</v>
      </c>
      <c r="B22" s="182">
        <f>'Паричен тек'!B23</f>
        <v>-2535</v>
      </c>
      <c r="C22" s="182">
        <f>'Паричен тек'!C23</f>
        <v>1825.6010000000001</v>
      </c>
      <c r="D22" s="182">
        <f>'Паричен тек'!D23</f>
        <v>0</v>
      </c>
      <c r="E22" s="169"/>
    </row>
    <row r="23" spans="1:5" ht="16.5" customHeight="1" thickTop="1" thickBot="1" x14ac:dyDescent="0.3">
      <c r="A23" s="181" t="s">
        <v>77</v>
      </c>
      <c r="B23" s="182">
        <f>'Паричен тек'!B24</f>
        <v>-68220</v>
      </c>
      <c r="C23" s="182">
        <f>'Паричен тек'!C24</f>
        <v>-70494</v>
      </c>
      <c r="D23" s="182">
        <f>'Паричен тек'!D24</f>
        <v>0</v>
      </c>
      <c r="E23" s="169"/>
    </row>
    <row r="24" spans="1:5" ht="16.5" customHeight="1" thickTop="1" thickBot="1" x14ac:dyDescent="0.3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3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3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3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3">
      <c r="A28" s="177" t="s">
        <v>42</v>
      </c>
      <c r="B28" s="178">
        <f>'Паричен тек'!B29</f>
        <v>80764</v>
      </c>
      <c r="C28" s="178">
        <f>'Паричен тек'!C29</f>
        <v>9405.817908868521</v>
      </c>
      <c r="D28" s="178">
        <f>'Паричен тек'!D29</f>
        <v>11.646052583909318</v>
      </c>
      <c r="E28" s="169"/>
    </row>
    <row r="29" spans="1:5" ht="17.25" customHeight="1" thickTop="1" thickBot="1" x14ac:dyDescent="0.3">
      <c r="A29" s="181" t="s">
        <v>81</v>
      </c>
      <c r="B29" s="182">
        <f>'Паричен тек'!B30</f>
        <v>-176200</v>
      </c>
      <c r="C29" s="182">
        <f>'Паричен тек'!C30</f>
        <v>-113918.917</v>
      </c>
      <c r="D29" s="182">
        <f>'Паричен тек'!D30</f>
        <v>0</v>
      </c>
      <c r="E29" s="169"/>
    </row>
    <row r="30" spans="1:5" ht="27.75" customHeight="1" thickTop="1" thickBot="1" x14ac:dyDescent="0.3">
      <c r="A30" s="181" t="s">
        <v>82</v>
      </c>
      <c r="B30" s="182">
        <f>'Паричен тек'!B31</f>
        <v>38625</v>
      </c>
      <c r="C30" s="182">
        <f>'Паричен тек'!C31</f>
        <v>23729.409908868562</v>
      </c>
      <c r="D30" s="182">
        <f>'Паричен тек'!D31</f>
        <v>61.435365459853884</v>
      </c>
      <c r="E30" s="169"/>
    </row>
    <row r="31" spans="1:5" ht="30.75" customHeight="1" thickTop="1" thickBot="1" x14ac:dyDescent="0.3">
      <c r="A31" s="181" t="s">
        <v>95</v>
      </c>
      <c r="B31" s="182">
        <f>'Паричен тек'!B32</f>
        <v>0</v>
      </c>
      <c r="C31" s="182">
        <f>'Паричен тек'!C32</f>
        <v>29231.355</v>
      </c>
      <c r="D31" s="182">
        <f>'Паричен тек'!D32</f>
        <v>0</v>
      </c>
      <c r="E31" s="169"/>
    </row>
    <row r="32" spans="1:5" ht="27.75" customHeight="1" thickTop="1" thickBot="1" x14ac:dyDescent="0.3">
      <c r="A32" s="181" t="s">
        <v>96</v>
      </c>
      <c r="B32" s="182">
        <f>'Паричен тек'!B33</f>
        <v>100957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3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3">
      <c r="A34" s="181" t="s">
        <v>106</v>
      </c>
      <c r="B34" s="182">
        <f>'Паричен тек'!B35</f>
        <v>46627</v>
      </c>
      <c r="C34" s="182">
        <f>'Паричен тек'!C35</f>
        <v>1695.5709999999672</v>
      </c>
      <c r="D34" s="182">
        <f>'Паричен тек'!D35</f>
        <v>3.6364574173761279</v>
      </c>
      <c r="E34" s="169"/>
    </row>
    <row r="35" spans="1:5" ht="16.5" customHeight="1" thickTop="1" thickBot="1" x14ac:dyDescent="0.3">
      <c r="A35" s="181" t="s">
        <v>76</v>
      </c>
      <c r="B35" s="182">
        <f>'Паричен тек'!B36</f>
        <v>2535</v>
      </c>
      <c r="C35" s="182">
        <f>'Паричен тек'!C36</f>
        <v>-1825.6010000000001</v>
      </c>
      <c r="D35" s="182">
        <f>'Паричен тек'!D36</f>
        <v>-72.015818540433926</v>
      </c>
      <c r="E35" s="169"/>
    </row>
    <row r="36" spans="1:5" ht="16.5" customHeight="1" thickTop="1" thickBot="1" x14ac:dyDescent="0.3">
      <c r="A36" s="181" t="s">
        <v>77</v>
      </c>
      <c r="B36" s="182">
        <f>'Паричен тек'!B37</f>
        <v>68220</v>
      </c>
      <c r="C36" s="182">
        <f>'Паричен тек'!C37</f>
        <v>70494</v>
      </c>
      <c r="D36" s="182">
        <f>'Паричен тек'!D37</f>
        <v>103.33333333333334</v>
      </c>
      <c r="E36" s="169"/>
    </row>
    <row r="37" spans="1:5" ht="16.5" customHeight="1" thickTop="1" thickBot="1" x14ac:dyDescent="0.3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3">
      <c r="A38" s="177" t="s">
        <v>43</v>
      </c>
      <c r="B38" s="178">
        <f>'Паричен тек'!B39</f>
        <v>69487</v>
      </c>
      <c r="C38" s="178">
        <f>'Паричен тек'!C39</f>
        <v>-87494.596999999994</v>
      </c>
      <c r="D38" s="178">
        <f>'Паричен тек'!D39</f>
        <v>-125.91505893188652</v>
      </c>
      <c r="E38" s="169"/>
    </row>
    <row r="39" spans="1:5" ht="16.5" customHeight="1" thickTop="1" thickBot="1" x14ac:dyDescent="0.3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3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3">
      <c r="A41" s="181" t="s">
        <v>88</v>
      </c>
      <c r="B41" s="182">
        <f>'Паричен тек'!B42</f>
        <v>141344</v>
      </c>
      <c r="C41" s="182">
        <f>'Паричен тек'!C42</f>
        <v>7388.7390000000014</v>
      </c>
      <c r="D41" s="182">
        <f>'Паричен тек'!D42</f>
        <v>5.2274868406158035</v>
      </c>
      <c r="E41" s="169"/>
    </row>
    <row r="42" spans="1:5" ht="16.5" customHeight="1" thickTop="1" thickBot="1" x14ac:dyDescent="0.3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3">
      <c r="A43" s="181" t="s">
        <v>87</v>
      </c>
      <c r="B43" s="182">
        <f>'Паричен тек'!B44</f>
        <v>-71857</v>
      </c>
      <c r="C43" s="182">
        <f>'Паричен тек'!C44</f>
        <v>-94883.335999999996</v>
      </c>
      <c r="D43" s="182">
        <f>'Паричен тек'!D44</f>
        <v>0</v>
      </c>
      <c r="E43" s="169"/>
    </row>
    <row r="44" spans="1:5" ht="16.5" customHeight="1" thickTop="1" thickBot="1" x14ac:dyDescent="0.3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3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3">
      <c r="A46" s="177" t="s">
        <v>45</v>
      </c>
      <c r="B46" s="178">
        <f>'Паричен тек'!B47</f>
        <v>6562</v>
      </c>
      <c r="C46" s="178">
        <f>'Паричен тек'!C47</f>
        <v>-31345.985488314902</v>
      </c>
      <c r="D46" s="178">
        <f>'Паричен тек'!D47</f>
        <v>-477.68950759394852</v>
      </c>
      <c r="E46" s="169"/>
    </row>
    <row r="47" spans="1:5" ht="16.5" customHeight="1" thickTop="1" thickBot="1" x14ac:dyDescent="0.3">
      <c r="A47" s="181" t="s">
        <v>46</v>
      </c>
      <c r="B47" s="182">
        <f>'Паричен тек'!B48</f>
        <v>77919</v>
      </c>
      <c r="C47" s="182">
        <f>'Паричен тек'!C48</f>
        <v>84481</v>
      </c>
      <c r="D47" s="182">
        <f>'Паричен тек'!D48</f>
        <v>108.42156598518974</v>
      </c>
      <c r="E47" s="169"/>
    </row>
    <row r="48" spans="1:5" ht="16.5" customHeight="1" thickTop="1" thickBot="1" x14ac:dyDescent="0.3">
      <c r="A48" s="177" t="s">
        <v>225</v>
      </c>
      <c r="B48" s="178">
        <f>'Паричен тек'!B49</f>
        <v>84481</v>
      </c>
      <c r="C48" s="178">
        <f>'Паричен тек'!C49</f>
        <v>53135.014511685098</v>
      </c>
      <c r="D48" s="178">
        <f>'Паричен тек'!D49</f>
        <v>62.895816232863119</v>
      </c>
      <c r="E48" s="169"/>
    </row>
    <row r="49" spans="1:5" ht="13.8" thickTop="1" x14ac:dyDescent="0.25">
      <c r="A49" s="183"/>
      <c r="B49" s="145"/>
      <c r="C49" s="145"/>
      <c r="D49" s="145"/>
      <c r="E49" s="169"/>
    </row>
    <row r="50" spans="1:5" x14ac:dyDescent="0.25">
      <c r="A50" s="145"/>
      <c r="B50" s="145"/>
      <c r="C50" s="145"/>
      <c r="D50" s="145"/>
      <c r="E50" s="169"/>
    </row>
    <row r="51" spans="1:5" x14ac:dyDescent="0.25">
      <c r="A51" s="169"/>
      <c r="B51" s="169"/>
      <c r="C51" s="169"/>
      <c r="D51" s="169"/>
      <c r="E51" s="169"/>
    </row>
    <row r="52" spans="1:5" x14ac:dyDescent="0.25">
      <c r="A52" s="169"/>
      <c r="B52" s="169"/>
      <c r="C52" s="169"/>
      <c r="D52" s="169"/>
      <c r="E52" s="169"/>
    </row>
    <row r="53" spans="1:5" x14ac:dyDescent="0.25">
      <c r="A53" s="169"/>
      <c r="B53" s="169"/>
      <c r="C53" s="169"/>
      <c r="D53" s="169"/>
      <c r="E53" s="169"/>
    </row>
    <row r="54" spans="1:5" x14ac:dyDescent="0.25">
      <c r="A54" s="169"/>
      <c r="B54" s="169"/>
      <c r="C54" s="169"/>
      <c r="D54" s="169"/>
      <c r="E54" s="169"/>
    </row>
    <row r="55" spans="1:5" x14ac:dyDescent="0.25">
      <c r="A55" s="169"/>
      <c r="B55" s="169"/>
      <c r="C55" s="169"/>
      <c r="D55" s="169"/>
      <c r="E55" s="169"/>
    </row>
    <row r="56" spans="1:5" x14ac:dyDescent="0.2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1" zoomScale="120" workbookViewId="0">
      <selection activeCell="A3" sqref="A3:G3"/>
    </sheetView>
  </sheetViews>
  <sheetFormatPr defaultColWidth="9.109375" defaultRowHeight="13.2" x14ac:dyDescent="0.25"/>
  <cols>
    <col min="1" max="1" width="52.44140625" style="146" customWidth="1"/>
    <col min="2" max="2" width="12" style="146" customWidth="1"/>
    <col min="3" max="3" width="10.5546875" style="146" customWidth="1"/>
    <col min="4" max="4" width="12.109375" style="146" customWidth="1"/>
    <col min="5" max="5" width="13.88671875" style="146" customWidth="1"/>
    <col min="6" max="6" width="10.6640625" style="146" customWidth="1"/>
    <col min="7" max="7" width="13.44140625" style="146" customWidth="1"/>
    <col min="8" max="16384" width="9.109375" style="146"/>
  </cols>
  <sheetData>
    <row r="1" spans="1:7" ht="15" customHeight="1" x14ac:dyDescent="0.25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9" t="str">
        <f>'ФИ-Почетна'!$C$22</f>
        <v>01.01 - 30.06</v>
      </c>
      <c r="G1" s="269"/>
    </row>
    <row r="2" spans="1:7" ht="12.75" customHeight="1" x14ac:dyDescent="0.25">
      <c r="A2" s="187" t="s">
        <v>136</v>
      </c>
      <c r="B2" s="271" t="str">
        <f>'ФИ-Почетна'!$C$18</f>
        <v>ГД Гранит АД Скопје</v>
      </c>
      <c r="C2" s="272"/>
      <c r="D2" s="272"/>
      <c r="E2" s="186" t="s">
        <v>325</v>
      </c>
      <c r="F2" s="270">
        <f>'ФИ-Почетна'!$C$23</f>
        <v>2022</v>
      </c>
      <c r="G2" s="270"/>
    </row>
    <row r="3" spans="1:7" ht="28.5" customHeight="1" x14ac:dyDescent="0.25">
      <c r="A3" s="267" t="s">
        <v>219</v>
      </c>
      <c r="B3" s="267"/>
      <c r="C3" s="267"/>
      <c r="D3" s="267"/>
      <c r="E3" s="267"/>
      <c r="F3" s="267"/>
      <c r="G3" s="267"/>
    </row>
    <row r="4" spans="1:7" ht="15.75" customHeight="1" x14ac:dyDescent="0.25">
      <c r="A4" s="185"/>
      <c r="B4" s="188"/>
      <c r="C4" s="188"/>
      <c r="D4" s="188"/>
      <c r="E4" s="185"/>
      <c r="F4" s="268" t="s">
        <v>35</v>
      </c>
      <c r="G4" s="268"/>
    </row>
    <row r="5" spans="1:7" ht="30" customHeight="1" x14ac:dyDescent="0.25">
      <c r="A5" s="265" t="s">
        <v>137</v>
      </c>
      <c r="B5" s="273" t="s">
        <v>230</v>
      </c>
      <c r="C5" s="273"/>
      <c r="D5" s="273"/>
      <c r="E5" s="273"/>
      <c r="F5" s="273" t="s">
        <v>140</v>
      </c>
      <c r="G5" s="273" t="s">
        <v>141</v>
      </c>
    </row>
    <row r="6" spans="1:7" s="190" customFormat="1" ht="27.75" customHeight="1" x14ac:dyDescent="0.25">
      <c r="A6" s="266"/>
      <c r="B6" s="189" t="s">
        <v>231</v>
      </c>
      <c r="C6" s="189" t="s">
        <v>138</v>
      </c>
      <c r="D6" s="189" t="s">
        <v>232</v>
      </c>
      <c r="E6" s="189" t="s">
        <v>139</v>
      </c>
      <c r="F6" s="273"/>
      <c r="G6" s="273"/>
    </row>
    <row r="7" spans="1:7" x14ac:dyDescent="0.25">
      <c r="A7" s="191" t="s">
        <v>157</v>
      </c>
      <c r="B7" s="192">
        <f>Капитал!B9</f>
        <v>932366</v>
      </c>
      <c r="C7" s="192">
        <f>Капитал!C9</f>
        <v>51895</v>
      </c>
      <c r="D7" s="192">
        <f>Капитал!D9</f>
        <v>1692423</v>
      </c>
      <c r="E7" s="192">
        <f>Капитал!E9</f>
        <v>2869705</v>
      </c>
      <c r="F7" s="192">
        <f>Капитал!F9</f>
        <v>0</v>
      </c>
      <c r="G7" s="193">
        <f>Капитал!G9</f>
        <v>5546389</v>
      </c>
    </row>
    <row r="8" spans="1:7" x14ac:dyDescent="0.25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5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5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5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5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135807</v>
      </c>
      <c r="F12" s="195">
        <f>Капитал!F14</f>
        <v>0</v>
      </c>
      <c r="G12" s="193">
        <f>Капитал!G14</f>
        <v>135807</v>
      </c>
    </row>
    <row r="13" spans="1:7" x14ac:dyDescent="0.25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37216</v>
      </c>
      <c r="E13" s="195">
        <f>Капитал!E15</f>
        <v>-37216</v>
      </c>
      <c r="F13" s="195">
        <f>Капитал!F15</f>
        <v>0</v>
      </c>
      <c r="G13" s="193">
        <f>Капитал!G15</f>
        <v>0</v>
      </c>
    </row>
    <row r="14" spans="1:7" ht="26.4" x14ac:dyDescent="0.2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-46180</v>
      </c>
      <c r="F14" s="195">
        <f>Капитал!F16</f>
        <v>0</v>
      </c>
      <c r="G14" s="193">
        <f>Капитал!G16</f>
        <v>-46180</v>
      </c>
    </row>
    <row r="15" spans="1:7" ht="26.4" x14ac:dyDescent="0.2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-28000</v>
      </c>
      <c r="F15" s="195">
        <f>Капитал!F17</f>
        <v>0</v>
      </c>
      <c r="G15" s="193">
        <f>Капитал!G17</f>
        <v>-28000</v>
      </c>
    </row>
    <row r="16" spans="1:7" x14ac:dyDescent="0.25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5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5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489024</v>
      </c>
      <c r="E18" s="195">
        <f>Капитал!E20</f>
        <v>0</v>
      </c>
      <c r="F18" s="195">
        <f>Капитал!F20</f>
        <v>0</v>
      </c>
      <c r="G18" s="193">
        <f>Капитал!G20</f>
        <v>489024</v>
      </c>
    </row>
    <row r="19" spans="1:7" ht="26.4" x14ac:dyDescent="0.2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6.4" x14ac:dyDescent="0.2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5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5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5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5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-360</v>
      </c>
      <c r="E24" s="195">
        <f>Капитал!E26</f>
        <v>0</v>
      </c>
      <c r="F24" s="195">
        <f>Капитал!F26</f>
        <v>0</v>
      </c>
      <c r="G24" s="193">
        <f>Капитал!G26</f>
        <v>-360</v>
      </c>
    </row>
    <row r="25" spans="1:7" ht="15.75" customHeight="1" thickBot="1" x14ac:dyDescent="0.3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60</v>
      </c>
      <c r="E25" s="197">
        <f>Капитал!E27</f>
        <v>0</v>
      </c>
      <c r="F25" s="197">
        <f>Капитал!F27</f>
        <v>0</v>
      </c>
      <c r="G25" s="193">
        <f>Капитал!G27</f>
        <v>60</v>
      </c>
    </row>
    <row r="26" spans="1:7" ht="14.4" thickTop="1" thickBot="1" x14ac:dyDescent="0.3">
      <c r="A26" s="198" t="s">
        <v>156</v>
      </c>
      <c r="B26" s="199">
        <f>Капитал!B28</f>
        <v>932366</v>
      </c>
      <c r="C26" s="199">
        <f>Капитал!C28</f>
        <v>51895</v>
      </c>
      <c r="D26" s="199">
        <f>Капитал!D28</f>
        <v>2218363</v>
      </c>
      <c r="E26" s="199">
        <f>Капитал!E28</f>
        <v>2894116</v>
      </c>
      <c r="F26" s="199">
        <f>Капитал!F28</f>
        <v>0</v>
      </c>
      <c r="G26" s="199">
        <f>Капитал!G28</f>
        <v>6096740</v>
      </c>
    </row>
    <row r="27" spans="1:7" ht="13.8" thickTop="1" x14ac:dyDescent="0.25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5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5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5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5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53618.067817342555</v>
      </c>
      <c r="F31" s="195">
        <f>Капитал!F33</f>
        <v>0</v>
      </c>
      <c r="G31" s="201">
        <f>Капитал!G33</f>
        <v>53618.067817342555</v>
      </c>
    </row>
    <row r="32" spans="1:7" x14ac:dyDescent="0.25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178913</v>
      </c>
      <c r="E32" s="195">
        <f>Капитал!E34</f>
        <v>-178913</v>
      </c>
      <c r="F32" s="195">
        <f>Капитал!F34</f>
        <v>0</v>
      </c>
      <c r="G32" s="201">
        <f>Капитал!G34</f>
        <v>0</v>
      </c>
    </row>
    <row r="33" spans="1:7" ht="26.4" x14ac:dyDescent="0.2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-99727</v>
      </c>
      <c r="F33" s="195">
        <f>Капитал!F35</f>
        <v>0</v>
      </c>
      <c r="G33" s="201">
        <f>Капитал!G35</f>
        <v>-99727</v>
      </c>
    </row>
    <row r="34" spans="1:7" ht="26.4" x14ac:dyDescent="0.2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5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5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5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10233</v>
      </c>
      <c r="E37" s="195">
        <f>Капитал!E39</f>
        <v>0</v>
      </c>
      <c r="F37" s="195">
        <f>Капитал!F39</f>
        <v>0</v>
      </c>
      <c r="G37" s="201">
        <f>Капитал!G39</f>
        <v>10233</v>
      </c>
    </row>
    <row r="38" spans="1:7" ht="26.4" x14ac:dyDescent="0.2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6.4" x14ac:dyDescent="0.2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5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5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5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5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380</v>
      </c>
      <c r="E43" s="195">
        <f>Капитал!E45</f>
        <v>0</v>
      </c>
      <c r="F43" s="195">
        <f>Капитал!F45</f>
        <v>0</v>
      </c>
      <c r="G43" s="201">
        <f>Капитал!G45</f>
        <v>380</v>
      </c>
    </row>
    <row r="44" spans="1:7" ht="15.75" customHeight="1" thickBot="1" x14ac:dyDescent="0.3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4" thickTop="1" thickBot="1" x14ac:dyDescent="0.3">
      <c r="A45" s="198" t="s">
        <v>158</v>
      </c>
      <c r="B45" s="199">
        <f>Капитал!B47</f>
        <v>932366</v>
      </c>
      <c r="C45" s="199">
        <f>Капитал!C47</f>
        <v>51895</v>
      </c>
      <c r="D45" s="199">
        <f>Капитал!D47</f>
        <v>2407889</v>
      </c>
      <c r="E45" s="199">
        <f>Капитал!E47</f>
        <v>2669094.0678173425</v>
      </c>
      <c r="F45" s="199">
        <f>Капитал!F47</f>
        <v>0</v>
      </c>
      <c r="G45" s="199">
        <f>Капитал!G47</f>
        <v>6061244.0678173425</v>
      </c>
    </row>
    <row r="46" spans="1:7" ht="13.8" thickTop="1" x14ac:dyDescent="0.25">
      <c r="A46" s="185"/>
      <c r="B46" s="185"/>
      <c r="C46" s="185"/>
      <c r="D46" s="185"/>
      <c r="E46" s="185"/>
      <c r="F46" s="185"/>
      <c r="G46" s="185"/>
    </row>
    <row r="47" spans="1:7" x14ac:dyDescent="0.25">
      <c r="A47" s="185"/>
      <c r="B47" s="185"/>
      <c r="C47" s="185"/>
      <c r="D47" s="185"/>
      <c r="E47" s="185"/>
      <c r="F47" s="185"/>
      <c r="G47" s="185"/>
    </row>
    <row r="48" spans="1:7" x14ac:dyDescent="0.25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2022-07-22T11:05:29Z</cp:lastPrinted>
  <dcterms:created xsi:type="dcterms:W3CDTF">2008-02-12T15:15:13Z</dcterms:created>
  <dcterms:modified xsi:type="dcterms:W3CDTF">2022-08-12T10:28:32Z</dcterms:modified>
</cp:coreProperties>
</file>