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isk D\NATASHA\BERZA\Izvestuvanje 2022\"/>
    </mc:Choice>
  </mc:AlternateContent>
  <workbookProtection workbookPassword="B44F" lockStructure="1"/>
  <bookViews>
    <workbookView xWindow="0" yWindow="0" windowWidth="20490" windowHeight="7755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22" l="1"/>
  <c r="D21" i="22"/>
  <c r="D24" i="22"/>
  <c r="C24" i="22"/>
  <c r="D16" i="22"/>
  <c r="C44" i="22" l="1"/>
  <c r="C38" i="22"/>
  <c r="C26" i="22"/>
  <c r="C19" i="22"/>
  <c r="C14" i="22"/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E40" i="20"/>
  <c r="C42" i="20"/>
  <c r="D42" i="20"/>
  <c r="C44" i="20"/>
  <c r="D44" i="20"/>
  <c r="C46" i="20"/>
  <c r="D46" i="20"/>
  <c r="C48" i="20"/>
  <c r="D48" i="20"/>
  <c r="E48" i="20"/>
  <c r="C3" i="22"/>
  <c r="C20" i="22"/>
  <c r="C20" i="20" s="1"/>
  <c r="E48" i="22"/>
  <c r="E46" i="22"/>
  <c r="E46" i="20" s="1"/>
  <c r="E44" i="22"/>
  <c r="E44" i="20" s="1"/>
  <c r="E42" i="22"/>
  <c r="E42" i="20" s="1"/>
  <c r="E40" i="22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E33" i="22"/>
  <c r="E33" i="20" s="1"/>
  <c r="E37" i="22" l="1"/>
  <c r="E37" i="20" s="1"/>
  <c r="D32" i="22"/>
  <c r="D11" i="20"/>
  <c r="E20" i="22"/>
  <c r="E20" i="20" s="1"/>
  <c r="E12" i="22"/>
  <c r="E12" i="20" s="1"/>
  <c r="D12" i="20"/>
  <c r="C11" i="22"/>
  <c r="C32" i="22" l="1"/>
  <c r="E11" i="22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<sst xmlns="http://schemas.openxmlformats.org/spreadsheetml/2006/main" count="147" uniqueCount="140">
  <si>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</si>
  <si>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</si>
  <si>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</si>
  <si>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</si>
  <si>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</si>
  <si>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</si>
  <si>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</si>
  <si>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</si>
  <si>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</si>
  <si>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</si>
  <si>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</si>
  <si>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</si>
  <si>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</si>
  <si>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</si>
  <si>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</si>
  <si>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</si>
  <si>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</si>
  <si>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</si>
  <si>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</si>
  <si>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</si>
  <si>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</si>
  <si>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</si>
  <si>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</si>
  <si>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</si>
  <si>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</si>
  <si>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</si>
  <si>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</si>
  <si>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</si>
  <si>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</si>
  <si>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</si>
  <si>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</si>
  <si>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</si>
  <si>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</si>
  <si>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</si>
  <si>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</si>
  <si>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</si>
  <si>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</si>
  <si>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</si>
  <si>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</si>
  <si>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</si>
  <si>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</si>
  <si>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</si>
  <si>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</si>
  <si>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</si>
  <si>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</si>
  <si>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</si>
  <si>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</si>
  <si>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</si>
  <si>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</si>
  <si>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</si>
  <si>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</si>
  <si>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</si>
  <si>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</si>
  <si>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</si>
  <si>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</si>
  <si>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</si>
  <si>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</si>
  <si>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</si>
  <si>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</si>
  <si>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</si>
  <si>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</si>
  <si>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</si>
  <si>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</si>
  <si>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</si>
  <si>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</si>
  <si>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</si>
  <si>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</si>
  <si>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</si>
  <si>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</si>
  <si>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</si>
  <si>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</si>
  <si>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</si>
  <si>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</si>
  <si>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</si>
  <si>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</si>
  <si>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</si>
  <si>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</si>
  <si>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</si>
  <si>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</si>
  <si>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</si>
  <si>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</si>
  <si>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</si>
  <si>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</si>
  <si>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</si>
  <si>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</si>
  <si>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</si>
  <si>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</si>
  <si>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</si>
  <si>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</si>
  <si>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</si>
  <si>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</si>
  <si>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</si>
  <si>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</si>
  <si>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</si>
  <si>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</si>
  <si>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</si>
  <si>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</si>
  <si>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</si>
  <si>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</si>
  <si>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</si>
  <si>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</si>
  <si>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</si>
  <si>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</si>
  <si>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</si>
  <si>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</si>
  <si>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</si>
  <si>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</si>
  <si>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</si>
  <si>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</si>
  <si>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</si>
  <si>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</si>
  <si>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</si>
  <si>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</si>
  <si>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</si>
  <si>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</si>
  <si>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</si>
  <si>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</si>
  <si>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</si>
  <si>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</si>
  <si>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</si>
  <si>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</si>
  <si>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</si>
  <si>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</si>
  <si>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</si>
  <si>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</si>
  <si>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</si>
  <si>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</si>
  <si>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</si>
  <si>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</si>
  <si>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</si>
  <si>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</si>
  <si>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</si>
  <si>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</si>
  <si>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</si>
  <si>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</si>
  <si>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</si>
  <si>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</si>
  <si>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</si>
  <si>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</si>
  <si>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ФРУКТАЛ МАК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</si>
</sst>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49" fontId="3" fillId="0" borderId="25" xfId="3" applyNumberFormat="1" applyFont="1" applyBorder="1" applyAlignment="1" applyProtection="1">
      <alignment horizontal="left" vertical="center"/>
      <protection locked="0"/>
    </xf>
    <xf numFmtId="49" fontId="3" fillId="0" borderId="26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22" xfId="3" applyFont="1" applyBorder="1" applyAlignment="1" applyProtection="1">
      <alignment horizontal="left" vertical="center"/>
      <protection locked="0"/>
    </xf>
    <xf numFmtId="0" fontId="3" fillId="0" borderId="23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workbookViewId="0">
      <selection activeCell="C18" sqref="C18:G18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92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88" t="s">
        <v>139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95">
        <v>4808240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90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2022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100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120" zoomScaleNormal="120" workbookViewId="0">
      <selection activeCell="D47" sqref="D47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ФРУКТАЛ МАК АД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2022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356941</v>
      </c>
      <c r="D11" s="15">
        <f>D12+D18+D19</f>
        <v>423424</v>
      </c>
      <c r="E11" s="15">
        <f>IF(C11&lt;=0,0,D11/C11*100)</f>
        <v>118.62576728366874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351728</v>
      </c>
      <c r="D12" s="15">
        <f>SUM(D13:D14)</f>
        <v>416321</v>
      </c>
      <c r="E12" s="15">
        <f t="shared" ref="E12:E49" si="0">IF(C12&lt;=0,0,D12/C12*100)</f>
        <v>118.36447482145293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173129</v>
      </c>
      <c r="D13" s="17">
        <v>187446</v>
      </c>
      <c r="E13" s="16">
        <f t="shared" si="0"/>
        <v>108.26955622685975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f>166702+11897</f>
        <v>178599</v>
      </c>
      <c r="D14" s="17">
        <v>228875</v>
      </c>
      <c r="E14" s="16">
        <f t="shared" si="0"/>
        <v>128.15021360701908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47175</v>
      </c>
      <c r="D16" s="17">
        <f>44135</f>
        <v>44135</v>
      </c>
      <c r="E16" s="16">
        <f t="shared" si="0"/>
        <v>93.555908850026498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35712</v>
      </c>
      <c r="D17" s="17">
        <v>55225</v>
      </c>
      <c r="E17" s="16">
        <f t="shared" si="0"/>
        <v>154.63989695340501</v>
      </c>
      <c r="G17" s="36"/>
    </row>
    <row r="18" spans="1:7" ht="14.25" thickTop="1" thickBot="1" x14ac:dyDescent="0.25">
      <c r="A18" s="13">
        <v>6</v>
      </c>
      <c r="B18" s="22" t="s">
        <v>61</v>
      </c>
      <c r="C18" s="17"/>
      <c r="D18" s="17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f>1005+4208</f>
        <v>5213</v>
      </c>
      <c r="D19" s="17">
        <v>7103</v>
      </c>
      <c r="E19" s="16">
        <f t="shared" si="0"/>
        <v>136.25551505850757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320253</v>
      </c>
      <c r="D20" s="15">
        <f>SUM(D21:D31)</f>
        <v>368022</v>
      </c>
      <c r="E20" s="15">
        <f t="shared" si="0"/>
        <v>114.91601952206535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980</v>
      </c>
      <c r="D21" s="17">
        <f>140+754+2</f>
        <v>896</v>
      </c>
      <c r="E21" s="16">
        <f t="shared" si="0"/>
        <v>91.428571428571431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203472</v>
      </c>
      <c r="D22" s="17">
        <v>252576</v>
      </c>
      <c r="E22" s="16">
        <f t="shared" si="0"/>
        <v>124.13305024769994</v>
      </c>
      <c r="G22" s="36"/>
    </row>
    <row r="23" spans="1:7" ht="27" thickTop="1" thickBot="1" x14ac:dyDescent="0.25">
      <c r="A23" s="13">
        <v>11</v>
      </c>
      <c r="B23" s="23" t="s">
        <v>65</v>
      </c>
      <c r="C23" s="17"/>
      <c r="D23" s="17"/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f>22164-C25</f>
        <v>17570</v>
      </c>
      <c r="D24" s="17">
        <f>21292-D25</f>
        <v>17320</v>
      </c>
      <c r="E24" s="16">
        <f t="shared" si="0"/>
        <v>98.577120091064316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4594</v>
      </c>
      <c r="D25" s="17">
        <v>3972</v>
      </c>
      <c r="E25" s="16">
        <f t="shared" si="0"/>
        <v>86.460600783630824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f>28536+43+70+397</f>
        <v>29046</v>
      </c>
      <c r="D26" s="17">
        <v>27737</v>
      </c>
      <c r="E26" s="16">
        <f t="shared" si="0"/>
        <v>95.493355367348343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12529</v>
      </c>
      <c r="D27" s="17">
        <v>12354</v>
      </c>
      <c r="E27" s="16">
        <f t="shared" si="0"/>
        <v>98.60324048208156</v>
      </c>
      <c r="G27" s="36"/>
    </row>
    <row r="28" spans="1:7" ht="14.25" thickTop="1" thickBot="1" x14ac:dyDescent="0.25">
      <c r="A28" s="13">
        <v>16</v>
      </c>
      <c r="B28" s="23" t="s">
        <v>69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>
        <v>52062</v>
      </c>
      <c r="D31" s="17">
        <v>53167</v>
      </c>
      <c r="E31" s="16">
        <f t="shared" si="0"/>
        <v>102.12246936345126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25225</v>
      </c>
      <c r="D32" s="19">
        <f>D11-D20-D16+D17</f>
        <v>66492</v>
      </c>
      <c r="E32" s="19">
        <f t="shared" si="0"/>
        <v>263.595639246779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469</v>
      </c>
      <c r="D33" s="19">
        <f>D34+D35+D36</f>
        <v>1100</v>
      </c>
      <c r="E33" s="15">
        <f t="shared" si="0"/>
        <v>234.54157782515992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>
        <v>469</v>
      </c>
      <c r="D34" s="17">
        <v>1100</v>
      </c>
      <c r="E34" s="16">
        <f t="shared" si="0"/>
        <v>234.54157782515992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1578</v>
      </c>
      <c r="D37" s="15">
        <f>D38+D39+D40</f>
        <v>1230</v>
      </c>
      <c r="E37" s="15">
        <f t="shared" si="0"/>
        <v>77.946768060836504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f>1578</f>
        <v>1578</v>
      </c>
      <c r="D38" s="17">
        <v>1230</v>
      </c>
      <c r="E38" s="16">
        <f t="shared" si="0"/>
        <v>77.946768060836504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24116</v>
      </c>
      <c r="D41" s="15">
        <f>D32+D33-D37</f>
        <v>66362</v>
      </c>
      <c r="E41" s="15">
        <f t="shared" si="0"/>
        <v>275.1783048598441</v>
      </c>
      <c r="G41" s="36"/>
    </row>
    <row r="42" spans="1:7" ht="14.25" thickTop="1" thickBot="1" x14ac:dyDescent="0.25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24116</v>
      </c>
      <c r="D43" s="15">
        <f>D41+D42</f>
        <v>66362</v>
      </c>
      <c r="E43" s="15">
        <f t="shared" si="0"/>
        <v>275.1783048598441</v>
      </c>
    </row>
    <row r="44" spans="1:7" ht="14.25" thickTop="1" thickBot="1" x14ac:dyDescent="0.25">
      <c r="A44" s="13">
        <v>26</v>
      </c>
      <c r="B44" s="23" t="s">
        <v>5</v>
      </c>
      <c r="C44" s="17">
        <f>C43*10%</f>
        <v>2411.6</v>
      </c>
      <c r="D44" s="17">
        <f>D43*10%</f>
        <v>6636.2000000000007</v>
      </c>
      <c r="E44" s="16">
        <f t="shared" si="0"/>
        <v>275.17830485984416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21704.400000000001</v>
      </c>
      <c r="D45" s="15">
        <f>D43-D44</f>
        <v>59725.8</v>
      </c>
      <c r="E45" s="15">
        <f t="shared" si="0"/>
        <v>275.1783048598441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21704.400000000001</v>
      </c>
      <c r="D47" s="15">
        <f>D45-D46</f>
        <v>59725.8</v>
      </c>
      <c r="E47" s="15">
        <f t="shared" si="0"/>
        <v>275.1783048598441</v>
      </c>
    </row>
    <row r="48" spans="1:7" ht="14.25" thickTop="1" thickBot="1" x14ac:dyDescent="0.25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21704.400000000001</v>
      </c>
      <c r="D49" s="15">
        <f>D45+D48</f>
        <v>59725.8</v>
      </c>
      <c r="E49" s="15">
        <f t="shared" si="0"/>
        <v>275.1783048598441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ФРУКТАЛ МАК АД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104</v>
      </c>
      <c r="E3" s="29">
        <f>'ФИ-Почетна'!$C$23</f>
        <v>2022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356941</v>
      </c>
      <c r="D11" s="15">
        <f>'Биланс на успех - природа'!D11</f>
        <v>423424</v>
      </c>
      <c r="E11" s="15">
        <f>'Биланс на успех - природа'!E11</f>
        <v>118.62576728366874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351728</v>
      </c>
      <c r="D12" s="15">
        <f>'Биланс на успех - природа'!D12</f>
        <v>416321</v>
      </c>
      <c r="E12" s="15">
        <f>'Биланс на успех - природа'!E12</f>
        <v>118.36447482145293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173129</v>
      </c>
      <c r="D13" s="17">
        <f>'Биланс на успех - природа'!D13</f>
        <v>187446</v>
      </c>
      <c r="E13" s="16">
        <f>'Биланс на успех - природа'!E13</f>
        <v>108.26955622685975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178599</v>
      </c>
      <c r="D14" s="17">
        <f>'Биланс на успех - природа'!D14</f>
        <v>228875</v>
      </c>
      <c r="E14" s="16">
        <f>'Биланс на успех - природа'!E14</f>
        <v>128.15021360701908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47175</v>
      </c>
      <c r="D16" s="17">
        <f>'Биланс на успех - природа'!D16</f>
        <v>44135</v>
      </c>
      <c r="E16" s="16">
        <f>'Биланс на успех - природа'!E16</f>
        <v>93.555908850026498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35712</v>
      </c>
      <c r="D17" s="17">
        <f>'Биланс на успех - природа'!D17</f>
        <v>55225</v>
      </c>
      <c r="E17" s="16">
        <f>'Биланс на успех - природа'!E17</f>
        <v>154.63989695340501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5213</v>
      </c>
      <c r="D19" s="17">
        <f>'Биланс на успех - природа'!D19</f>
        <v>7103</v>
      </c>
      <c r="E19" s="16">
        <f>'Биланс на успех - природа'!E19</f>
        <v>136.25551505850757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320253</v>
      </c>
      <c r="D20" s="15">
        <f>'Биланс на успех - природа'!D20</f>
        <v>368022</v>
      </c>
      <c r="E20" s="15">
        <f>'Биланс на успех - природа'!E20</f>
        <v>114.91601952206535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980</v>
      </c>
      <c r="D21" s="17">
        <f>'Биланс на успех - природа'!D21</f>
        <v>896</v>
      </c>
      <c r="E21" s="16">
        <f>'Биланс на успех - природа'!E21</f>
        <v>91.428571428571431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203472</v>
      </c>
      <c r="D22" s="17">
        <f>'Биланс на успех - природа'!D22</f>
        <v>252576</v>
      </c>
      <c r="E22" s="16">
        <f>'Биланс на успех - природа'!E22</f>
        <v>124.13305024769994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17570</v>
      </c>
      <c r="D24" s="17">
        <f>'Биланс на успех - природа'!D24</f>
        <v>17320</v>
      </c>
      <c r="E24" s="16">
        <f>'Биланс на успех - природа'!E24</f>
        <v>98.577120091064316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4594</v>
      </c>
      <c r="D25" s="17">
        <f>'Биланс на успех - природа'!D25</f>
        <v>3972</v>
      </c>
      <c r="E25" s="16">
        <f>'Биланс на успех - природа'!E25</f>
        <v>86.460600783630824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29046</v>
      </c>
      <c r="D26" s="17">
        <f>'Биланс на успех - природа'!D26</f>
        <v>27737</v>
      </c>
      <c r="E26" s="16">
        <f>'Биланс на успех - природа'!E26</f>
        <v>95.493355367348343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12529</v>
      </c>
      <c r="D27" s="17">
        <f>'Биланс на успех - природа'!D27</f>
        <v>12354</v>
      </c>
      <c r="E27" s="16">
        <f>'Биланс на успех - природа'!E27</f>
        <v>98.60324048208156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52062</v>
      </c>
      <c r="D31" s="17">
        <f>'Биланс на успех - природа'!D31</f>
        <v>53167</v>
      </c>
      <c r="E31" s="16">
        <f>'Биланс на успех - природа'!E31</f>
        <v>102.12246936345126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25225</v>
      </c>
      <c r="D32" s="19">
        <f>'Биланс на успех - природа'!D32</f>
        <v>66492</v>
      </c>
      <c r="E32" s="19">
        <f>'Биланс на успех - природа'!E32</f>
        <v>263.595639246779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469</v>
      </c>
      <c r="D33" s="19">
        <f>'Биланс на успех - природа'!D33</f>
        <v>1100</v>
      </c>
      <c r="E33" s="15">
        <f>'Биланс на успех - природа'!E33</f>
        <v>234.54157782515992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469</v>
      </c>
      <c r="D34" s="17">
        <f>'Биланс на успех - природа'!D34</f>
        <v>1100</v>
      </c>
      <c r="E34" s="16">
        <f>'Биланс на успех - природа'!E34</f>
        <v>234.54157782515992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1578</v>
      </c>
      <c r="D37" s="15">
        <f>'Биланс на успех - природа'!D37</f>
        <v>1230</v>
      </c>
      <c r="E37" s="15">
        <f>'Биланс на успех - природа'!E37</f>
        <v>77.946768060836504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1578</v>
      </c>
      <c r="D38" s="17">
        <f>'Биланс на успех - природа'!D38</f>
        <v>1230</v>
      </c>
      <c r="E38" s="16">
        <f>'Биланс на успех - природа'!E38</f>
        <v>77.946768060836504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24116</v>
      </c>
      <c r="D41" s="15">
        <f>'Биланс на успех - природа'!D41</f>
        <v>66362</v>
      </c>
      <c r="E41" s="15">
        <f>'Биланс на успех - природа'!E41</f>
        <v>275.1783048598441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24116</v>
      </c>
      <c r="D43" s="15">
        <f>'Биланс на успех - природа'!D43</f>
        <v>66362</v>
      </c>
      <c r="E43" s="15">
        <f>'Биланс на успех - природа'!E43</f>
        <v>275.1783048598441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2411.6</v>
      </c>
      <c r="D44" s="17">
        <f>'Биланс на успех - природа'!D44</f>
        <v>6636.2000000000007</v>
      </c>
      <c r="E44" s="16">
        <f>'Биланс на успех - природа'!E44</f>
        <v>275.17830485984416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21704.400000000001</v>
      </c>
      <c r="D45" s="15">
        <f>'Биланс на успех - природа'!D45</f>
        <v>59725.8</v>
      </c>
      <c r="E45" s="15">
        <f>'Биланс на успех - природа'!E45</f>
        <v>275.1783048598441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21704.400000000001</v>
      </c>
      <c r="D47" s="15">
        <f>'Биланс на успех - природа'!D47</f>
        <v>59725.8</v>
      </c>
      <c r="E47" s="15">
        <f>'Биланс на успех - природа'!E47</f>
        <v>275.1783048598441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21704.400000000001</v>
      </c>
      <c r="D49" s="15">
        <f>'Биланс на успех - природа'!D49</f>
        <v>59725.8</v>
      </c>
      <c r="E49" s="15">
        <f>'Биланс на успех - природа'!E49</f>
        <v>275.1783048598441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Natasa Pesevska</cp:lastModifiedBy>
  <cp:lastPrinted>2014-04-09T12:32:58Z</cp:lastPrinted>
  <dcterms:created xsi:type="dcterms:W3CDTF">2008-02-12T15:15:13Z</dcterms:created>
  <dcterms:modified xsi:type="dcterms:W3CDTF">2022-10-28T08:20:06Z</dcterms:modified>
</cp:coreProperties>
</file>