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B44F" lockStructure="1"/>
  <bookViews>
    <workbookView xWindow="-120" yWindow="-120" windowWidth="20730" windowHeight="11760" tabRatio="848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44525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3" i="22" l="1"/>
  <c r="D12" i="22"/>
  <c r="C12" i="22"/>
  <c r="C13" i="25"/>
  <c r="C19" i="25"/>
  <c r="C45" i="22" l="1"/>
  <c r="C49" i="22" s="1"/>
  <c r="C37" i="22"/>
  <c r="C33" i="22"/>
  <c r="C20" i="22"/>
  <c r="C11" i="22"/>
  <c r="C47" i="22" l="1"/>
  <c r="C32" i="22"/>
  <c r="C41" i="22" s="1"/>
  <c r="B43" i="25"/>
  <c r="B42" i="25" s="1"/>
  <c r="B37" i="25"/>
  <c r="B56" i="25" s="1"/>
  <c r="B27" i="25"/>
  <c r="B19" i="25"/>
  <c r="B13" i="25"/>
  <c r="B11" i="25" l="1"/>
  <c r="B34" i="25" s="1"/>
  <c r="B39" i="7"/>
  <c r="B29" i="7"/>
  <c r="B9" i="7"/>
  <c r="B47" i="7" l="1"/>
  <c r="B49" i="7" s="1"/>
  <c r="C9" i="7"/>
  <c r="D37" i="22" l="1"/>
  <c r="D33" i="22"/>
  <c r="D20" i="22"/>
  <c r="D11" i="22"/>
  <c r="D32" i="22" s="1"/>
  <c r="C51" i="25"/>
  <c r="C43" i="25"/>
  <c r="C42" i="25" s="1"/>
  <c r="C37" i="25"/>
  <c r="C27" i="25"/>
  <c r="C11" i="25"/>
  <c r="C56" i="25" l="1"/>
  <c r="D41" i="22"/>
  <c r="D43" i="22" s="1"/>
  <c r="D45" i="22" s="1"/>
  <c r="D47" i="22" s="1"/>
  <c r="C34" i="25"/>
  <c r="D49" i="22"/>
  <c r="D19" i="25"/>
  <c r="D16" i="24" s="1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D57" i="25"/>
  <c r="D54" i="24" s="1"/>
  <c r="D55" i="25"/>
  <c r="D52" i="24" s="1"/>
  <c r="D54" i="25"/>
  <c r="D51" i="24" s="1"/>
  <c r="D53" i="25"/>
  <c r="D50" i="24" s="1"/>
  <c r="D52" i="25"/>
  <c r="D49" i="24" s="1"/>
  <c r="C48" i="24"/>
  <c r="D51" i="25"/>
  <c r="D48" i="24" s="1"/>
  <c r="D50" i="25"/>
  <c r="D47" i="24" s="1"/>
  <c r="D49" i="25"/>
  <c r="D46" i="24" s="1"/>
  <c r="D48" i="25"/>
  <c r="D45" i="24" s="1"/>
  <c r="D47" i="25"/>
  <c r="D44" i="24" s="1"/>
  <c r="D46" i="25"/>
  <c r="D43" i="24" s="1"/>
  <c r="D45" i="25"/>
  <c r="D42" i="24" s="1"/>
  <c r="D44" i="25"/>
  <c r="D41" i="24" s="1"/>
  <c r="D41" i="25"/>
  <c r="D38" i="24" s="1"/>
  <c r="D40" i="25"/>
  <c r="D37" i="24" s="1"/>
  <c r="D39" i="25"/>
  <c r="D36" i="24" s="1"/>
  <c r="D38" i="25"/>
  <c r="D35" i="24" s="1"/>
  <c r="C34" i="24"/>
  <c r="D37" i="25"/>
  <c r="D34" i="24" s="1"/>
  <c r="D35" i="25"/>
  <c r="D32" i="24" s="1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C24" i="24"/>
  <c r="B24" i="24"/>
  <c r="D26" i="25"/>
  <c r="D23" i="24" s="1"/>
  <c r="D25" i="25"/>
  <c r="D22" i="24" s="1"/>
  <c r="D24" i="25"/>
  <c r="D21" i="24" s="1"/>
  <c r="D23" i="25"/>
  <c r="D20" i="24" s="1"/>
  <c r="D22" i="25"/>
  <c r="D19" i="24" s="1"/>
  <c r="D21" i="25"/>
  <c r="D18" i="24" s="1"/>
  <c r="D20" i="25"/>
  <c r="D17" i="24" s="1"/>
  <c r="C16" i="24"/>
  <c r="D18" i="25"/>
  <c r="D15" i="24" s="1"/>
  <c r="D17" i="25"/>
  <c r="D14" i="24" s="1"/>
  <c r="D16" i="25"/>
  <c r="D13" i="24" s="1"/>
  <c r="D15" i="25"/>
  <c r="D12" i="24" s="1"/>
  <c r="D14" i="25"/>
  <c r="D11" i="24" s="1"/>
  <c r="D13" i="25"/>
  <c r="D10" i="24" s="1"/>
  <c r="D12" i="25"/>
  <c r="D9" i="24" s="1"/>
  <c r="C20" i="20"/>
  <c r="B2" i="12"/>
  <c r="B2" i="7"/>
  <c r="B1" i="12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0"/>
  <c r="C37" i="20"/>
  <c r="E36" i="22"/>
  <c r="E36" i="20" s="1"/>
  <c r="E35" i="22"/>
  <c r="E35" i="20" s="1"/>
  <c r="E34" i="22"/>
  <c r="E34" i="20" s="1"/>
  <c r="D33" i="20"/>
  <c r="C33" i="20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0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C12" i="20"/>
  <c r="B28" i="6"/>
  <c r="B28" i="12"/>
  <c r="B26" i="13"/>
  <c r="D41" i="7"/>
  <c r="D40" i="6" s="1"/>
  <c r="D42" i="7"/>
  <c r="D41" i="6" s="1"/>
  <c r="D43" i="7"/>
  <c r="D42" i="6" s="1"/>
  <c r="D44" i="7"/>
  <c r="D43" i="6" s="1"/>
  <c r="D45" i="7"/>
  <c r="D44" i="6" s="1"/>
  <c r="D46" i="7"/>
  <c r="D45" i="6" s="1"/>
  <c r="D48" i="7"/>
  <c r="D40" i="7"/>
  <c r="D39" i="6" s="1"/>
  <c r="D30" i="7"/>
  <c r="D29" i="6" s="1"/>
  <c r="D31" i="7"/>
  <c r="D30" i="6" s="1"/>
  <c r="D32" i="7"/>
  <c r="D31" i="6"/>
  <c r="D33" i="7"/>
  <c r="D32" i="6"/>
  <c r="D34" i="7"/>
  <c r="D35" i="7"/>
  <c r="D34" i="6" s="1"/>
  <c r="D36" i="7"/>
  <c r="D35" i="6" s="1"/>
  <c r="D37" i="7"/>
  <c r="D36" i="6" s="1"/>
  <c r="D38" i="7"/>
  <c r="D37" i="6" s="1"/>
  <c r="D12" i="7"/>
  <c r="D11" i="6" s="1"/>
  <c r="D13" i="7"/>
  <c r="D12" i="6"/>
  <c r="D14" i="7"/>
  <c r="D13" i="6" s="1"/>
  <c r="D15" i="7"/>
  <c r="D14" i="6" s="1"/>
  <c r="D16" i="7"/>
  <c r="D15" i="6" s="1"/>
  <c r="D17" i="7"/>
  <c r="D16" i="6" s="1"/>
  <c r="D18" i="7"/>
  <c r="D17" i="6" s="1"/>
  <c r="D19" i="7"/>
  <c r="D18" i="6" s="1"/>
  <c r="D20" i="7"/>
  <c r="D19" i="6" s="1"/>
  <c r="D21" i="7"/>
  <c r="D20" i="6" s="1"/>
  <c r="D22" i="7"/>
  <c r="D21" i="6" s="1"/>
  <c r="D23" i="7"/>
  <c r="D22" i="6" s="1"/>
  <c r="D24" i="7"/>
  <c r="D23" i="6" s="1"/>
  <c r="D25" i="7"/>
  <c r="D24" i="6" s="1"/>
  <c r="D26" i="7"/>
  <c r="D25" i="6" s="1"/>
  <c r="D27" i="7"/>
  <c r="D28" i="7"/>
  <c r="D27" i="6" s="1"/>
  <c r="D10" i="7"/>
  <c r="D9" i="6" s="1"/>
  <c r="C8" i="6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11" i="12"/>
  <c r="G12" i="12"/>
  <c r="G10" i="13" s="1"/>
  <c r="G13" i="12"/>
  <c r="G11" i="13" s="1"/>
  <c r="G14" i="12"/>
  <c r="G12" i="13" s="1"/>
  <c r="G15" i="12"/>
  <c r="G13" i="13" s="1"/>
  <c r="G16" i="12"/>
  <c r="G14" i="13" s="1"/>
  <c r="G17" i="12"/>
  <c r="G15" i="13" s="1"/>
  <c r="G18" i="12"/>
  <c r="G16" i="13" s="1"/>
  <c r="G19" i="12"/>
  <c r="G17" i="13"/>
  <c r="G20" i="12"/>
  <c r="G18" i="13" s="1"/>
  <c r="G21" i="12"/>
  <c r="G19" i="13" s="1"/>
  <c r="G22" i="12"/>
  <c r="G20" i="13" s="1"/>
  <c r="G23" i="12"/>
  <c r="G21" i="13" s="1"/>
  <c r="G24" i="12"/>
  <c r="G22" i="13"/>
  <c r="G25" i="12"/>
  <c r="G23" i="13"/>
  <c r="G26" i="12"/>
  <c r="G24" i="13" s="1"/>
  <c r="G27" i="12"/>
  <c r="G25" i="13" s="1"/>
  <c r="C28" i="12"/>
  <c r="C26" i="13" s="1"/>
  <c r="D28" i="12"/>
  <c r="D47" i="12" s="1"/>
  <c r="D45" i="13" s="1"/>
  <c r="E28" i="12"/>
  <c r="E26" i="13" s="1"/>
  <c r="F28" i="12"/>
  <c r="F47" i="12"/>
  <c r="F45" i="13"/>
  <c r="G29" i="12"/>
  <c r="G27" i="13" s="1"/>
  <c r="G30" i="12"/>
  <c r="G28" i="13"/>
  <c r="G31" i="12"/>
  <c r="G29" i="13"/>
  <c r="G32" i="12"/>
  <c r="G30" i="13"/>
  <c r="G33" i="12"/>
  <c r="G31" i="13" s="1"/>
  <c r="G34" i="12"/>
  <c r="G32" i="13" s="1"/>
  <c r="G35" i="12"/>
  <c r="G33" i="13" s="1"/>
  <c r="G36" i="12"/>
  <c r="G34" i="13" s="1"/>
  <c r="G37" i="12"/>
  <c r="G35" i="13" s="1"/>
  <c r="G38" i="12"/>
  <c r="G36" i="13" s="1"/>
  <c r="G39" i="12"/>
  <c r="G37" i="13" s="1"/>
  <c r="G40" i="12"/>
  <c r="G38" i="13" s="1"/>
  <c r="G41" i="12"/>
  <c r="G39" i="13" s="1"/>
  <c r="G42" i="12"/>
  <c r="G40" i="13" s="1"/>
  <c r="G43" i="12"/>
  <c r="G41" i="13" s="1"/>
  <c r="G44" i="12"/>
  <c r="G42" i="13"/>
  <c r="G45" i="12"/>
  <c r="G43" i="13" s="1"/>
  <c r="G46" i="12"/>
  <c r="G44" i="13" s="1"/>
  <c r="C47" i="12"/>
  <c r="C45" i="13" s="1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D26" i="6"/>
  <c r="B27" i="6"/>
  <c r="C27" i="6"/>
  <c r="C29" i="7"/>
  <c r="D29" i="7" s="1"/>
  <c r="D28" i="6" s="1"/>
  <c r="B29" i="6"/>
  <c r="C29" i="6"/>
  <c r="B30" i="6"/>
  <c r="C30" i="6"/>
  <c r="B31" i="6"/>
  <c r="C31" i="6"/>
  <c r="B32" i="6"/>
  <c r="C32" i="6"/>
  <c r="B33" i="6"/>
  <c r="C33" i="6"/>
  <c r="D33" i="6"/>
  <c r="B34" i="6"/>
  <c r="C34" i="6"/>
  <c r="B35" i="6"/>
  <c r="C35" i="6"/>
  <c r="B36" i="6"/>
  <c r="C36" i="6"/>
  <c r="B37" i="6"/>
  <c r="C37" i="6"/>
  <c r="C39" i="7"/>
  <c r="C38" i="6" s="1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D47" i="6"/>
  <c r="F26" i="13"/>
  <c r="B47" i="12"/>
  <c r="B45" i="13" s="1"/>
  <c r="E33" i="22"/>
  <c r="E33" i="20" s="1"/>
  <c r="D27" i="25"/>
  <c r="D24" i="24" s="1"/>
  <c r="B39" i="24"/>
  <c r="B48" i="24"/>
  <c r="B40" i="24"/>
  <c r="D42" i="25"/>
  <c r="D39" i="24" s="1"/>
  <c r="B16" i="24"/>
  <c r="C47" i="7" l="1"/>
  <c r="C49" i="7" s="1"/>
  <c r="C48" i="6" s="1"/>
  <c r="D9" i="7"/>
  <c r="D8" i="6" s="1"/>
  <c r="G28" i="12"/>
  <c r="G47" i="12" s="1"/>
  <c r="G45" i="13" s="1"/>
  <c r="B53" i="24"/>
  <c r="D56" i="25"/>
  <c r="D53" i="24" s="1"/>
  <c r="E37" i="22"/>
  <c r="E37" i="20" s="1"/>
  <c r="B34" i="24"/>
  <c r="B8" i="6"/>
  <c r="D43" i="25"/>
  <c r="D40" i="24" s="1"/>
  <c r="E11" i="22"/>
  <c r="E11" i="20" s="1"/>
  <c r="C53" i="24"/>
  <c r="D39" i="7"/>
  <c r="D38" i="6" s="1"/>
  <c r="C39" i="24"/>
  <c r="E20" i="22"/>
  <c r="E20" i="20" s="1"/>
  <c r="C28" i="6"/>
  <c r="G9" i="13"/>
  <c r="E12" i="22"/>
  <c r="E12" i="20" s="1"/>
  <c r="G26" i="13"/>
  <c r="D11" i="20"/>
  <c r="B46" i="6"/>
  <c r="D47" i="7"/>
  <c r="D46" i="6" s="1"/>
  <c r="C8" i="24"/>
  <c r="C31" i="24"/>
  <c r="C40" i="24"/>
  <c r="D12" i="20"/>
  <c r="B38" i="6"/>
  <c r="B10" i="24"/>
  <c r="C10" i="24"/>
  <c r="D26" i="13"/>
  <c r="E47" i="12"/>
  <c r="E45" i="13" s="1"/>
  <c r="C46" i="6" l="1"/>
  <c r="C11" i="20"/>
  <c r="C32" i="20"/>
  <c r="E32" i="22"/>
  <c r="E32" i="20" s="1"/>
  <c r="D32" i="20"/>
  <c r="D11" i="25"/>
  <c r="D8" i="24" s="1"/>
  <c r="B8" i="24"/>
  <c r="B48" i="6"/>
  <c r="D49" i="7"/>
  <c r="D48" i="6" s="1"/>
  <c r="E41" i="22" l="1"/>
  <c r="E41" i="20" s="1"/>
  <c r="C41" i="20"/>
  <c r="D34" i="25"/>
  <c r="D31" i="24" s="1"/>
  <c r="B31" i="24"/>
  <c r="D41" i="20"/>
  <c r="C43" i="20" l="1"/>
  <c r="E43" i="22"/>
  <c r="E43" i="20" s="1"/>
  <c r="D43" i="20"/>
  <c r="E45" i="22" l="1"/>
  <c r="E45" i="20" s="1"/>
  <c r="C45" i="20"/>
  <c r="D45" i="20"/>
  <c r="D49" i="20"/>
  <c r="D47" i="20"/>
  <c r="C49" i="20" l="1"/>
  <c r="E49" i="22"/>
  <c r="E49" i="20" s="1"/>
  <c r="E47" i="22"/>
  <c r="E47" i="20" s="1"/>
  <c r="C47" i="20"/>
</calcChain>
</file>

<file path=xl/sharedStrings.xml><?xml version="1.0" encoding="utf-8"?>
<sst xmlns="http://schemas.openxmlformats.org/spreadsheetml/2006/main" count="473" uniqueCount="379">
  <si>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</si>
  <si>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</si>
  <si>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</si>
  <si>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</si>
  <si>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</si>
  <si>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</si>
  <si>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</si>
  <si>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</si>
  <si>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</si>
  <si>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</si>
  <si>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</si>
  <si>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</si>
  <si>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</si>
  <si>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</si>
  <si>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</si>
  <si>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</si>
  <si>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</si>
  <si>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</si>
  <si>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</si>
  <si>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</si>
  <si>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</si>
  <si>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</si>
  <si>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</si>
  <si>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</si>
  <si>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</si>
  <si>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</si>
  <si>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</si>
  <si>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</si>
  <si>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</si>
  <si>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</si>
  <si>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</si>
  <si>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</si>
  <si>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</si>
  <si>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</si>
  <si>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</si>
  <si>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</si>
  <si>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</si>
  <si>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</si>
  <si>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</si>
  <si>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</si>
  <si>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</si>
  <si>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</si>
  <si>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</si>
  <si>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</si>
  <si>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</si>
  <si>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</si>
  <si>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</si>
  <si>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</si>
  <si>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</si>
  <si>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</si>
  <si>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</si>
  <si>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</si>
  <si>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</si>
  <si>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</si>
  <si>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</si>
  <si>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</si>
  <si>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</si>
  <si>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</si>
  <si>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</si>
  <si>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</si>
  <si>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</si>
  <si>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</si>
  <si>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</si>
  <si>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</si>
  <si>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</si>
  <si>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</si>
  <si>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</si>
  <si>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</si>
  <si>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</si>
  <si>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</si>
  <si>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</si>
  <si>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</si>
  <si>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</si>
  <si>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</si>
  <si>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</si>
  <si>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</si>
  <si>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</si>
  <si>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</si>
  <si>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</si>
  <si>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</si>
  <si>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</si>
  <si>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</si>
  <si>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</si>
  <si>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</si>
  <si>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</si>
  <si>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</si>
  <si>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</si>
  <si>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</si>
  <si>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</si>
  <si>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</si>
  <si>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</si>
  <si>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</si>
  <si>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</si>
  <si>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</si>
  <si>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</si>
  <si>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</si>
  <si>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</si>
  <si>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</si>
  <si>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</si>
  <si>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</si>
  <si>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</si>
  <si>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</si>
  <si>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</si>
  <si>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</si>
  <si>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</si>
  <si>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</si>
  <si>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</si>
  <si>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</si>
  <si>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</si>
  <si>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</si>
  <si>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</si>
  <si>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</si>
  <si>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</si>
  <si>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</si>
  <si>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</si>
  <si>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</si>
  <si>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</si>
  <si>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</si>
  <si>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</si>
  <si>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</si>
  <si>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</si>
  <si>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</si>
  <si>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</si>
  <si>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</si>
  <si>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</si>
  <si>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</si>
  <si>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</si>
  <si>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</si>
  <si>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</si>
  <si>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</si>
  <si>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</si>
  <si>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</si>
  <si>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</si>
  <si>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</si>
  <si>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</si>
  <si>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</si>
  <si>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</si>
  <si>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</si>
  <si>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</si>
  <si>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</si>
  <si>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</si>
  <si>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</si>
  <si>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</si>
  <si>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</si>
  <si>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</si>
  <si>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</si>
  <si>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</si>
  <si>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</si>
  <si>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</si>
  <si>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</si>
  <si>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</si>
  <si>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</si>
  <si>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</si>
  <si>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</si>
  <si>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</si>
  <si>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</si>
  <si>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</si>
  <si>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</si>
  <si>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</si>
  <si>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</si>
  <si>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</si>
  <si>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</si>
  <si>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</si>
  <si>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</si>
  <si>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</si>
  <si>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</si>
  <si>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</si>
  <si>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</si>
  <si>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</si>
  <si>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</si>
  <si>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</si>
  <si>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</si>
  <si>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</si>
  <si>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</si>
  <si>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</si>
  <si>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</si>
  <si>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</si>
  <si>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</si>
  <si>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</si>
  <si>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</si>
  <si>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</si>
  <si>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</si>
  <si>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</si>
  <si>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</si>
  <si>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</si>
  <si>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</si>
  <si>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</si>
  <si>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</si>
  <si>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</si>
  <si>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</si>
  <si>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</si>
  <si>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</si>
  <si>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</si>
  <si>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</si>
  <si>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</si>
  <si>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</si>
  <si>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</si>
  <si>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</si>
  <si>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</si>
  <si>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</si>
  <si>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</si>
  <si>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</si>
  <si>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</si>
  <si>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</si>
  <si>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</si>
  <si>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</si>
  <si>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</si>
  <si>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</si>
  <si>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</si>
  <si>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</si>
  <si>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</si>
  <si>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</si>
  <si>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</si>
  <si>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</si>
  <si>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</si>
  <si>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</si>
  <si>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</si>
  <si>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</si>
  <si>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</si>
  <si>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</si>
  <si>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</si>
  <si>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</si>
  <si>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</si>
  <si>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</si>
  <si>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</si>
  <si>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</si>
  <si>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</si>
  <si>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</si>
  <si>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</si>
  <si>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</si>
  <si>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</si>
  <si>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</si>
  <si>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</si>
  <si>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</si>
  <si>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</si>
  <si>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</si>
  <si>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</si>
  <si>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</si>
  <si>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</si>
  <si>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</si>
  <si>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</si>
  <si>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</si>
  <si>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</si>
  <si>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</si>
  <si>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</si>
  <si>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</si>
  <si>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</si>
  <si>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</si>
  <si>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</si>
  <si>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</si>
  <si>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</si>
  <si>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</si>
  <si>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</si>
  <si>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</si>
  <si>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</si>
  <si>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</si>
  <si>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</si>
  <si>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</si>
  <si>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</si>
  <si>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</si>
  <si>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</si>
  <si>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</si>
  <si>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</si>
  <si>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</si>
  <si>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</si>
  <si>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</si>
  <si>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</si>
  <si>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</si>
  <si>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</si>
  <si>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</si>
  <si>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</si>
  <si>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</si>
  <si>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</si>
  <si>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</si>
  <si>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</si>
  <si>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</si>
  <si>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</si>
  <si>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</si>
  <si>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</si>
  <si>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</si>
  <si>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</si>
  <si>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</si>
  <si>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</si>
  <si>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</si>
  <si>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</si>
  <si>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</si>
  <si>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</si>
  <si>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</si>
  <si>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</si>
  <si>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</si>
  <si>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</si>
  <si>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</si>
  <si>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</si>
  <si>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</si>
  <si>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</si>
  <si>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</si>
  <si>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</si>
  <si>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</si>
  <si>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</si>
  <si>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</si>
  <si>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</si>
  <si>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</si>
  <si>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</si>
  <si>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</si>
  <si>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</si>
  <si>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</si>
  <si>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</si>
  <si>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</si>
  <si>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</si>
  <si>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</si>
  <si>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</si>
  <si>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</si>
  <si>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</si>
  <si>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</si>
  <si>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</si>
  <si>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</si>
  <si>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</si>
  <si>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</si>
  <si>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</si>
  <si>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</si>
  <si>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</si>
  <si>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</si>
  <si>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</si>
  <si>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</si>
  <si>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</si>
  <si>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</si>
  <si>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</si>
  <si>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</si>
  <si>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</si>
  <si>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</si>
  <si>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</si>
  <si>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</si>
  <si>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</si>
  <si>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</si>
  <si>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</si>
  <si>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</si>
  <si>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</si>
  <si>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</si>
  <si>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</si>
  <si>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</si>
  <si>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</si>
  <si>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</si>
  <si>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</si>
  <si>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</si>
  <si>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</si>
  <si>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</si>
  <si>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</si>
  <si>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</si>
  <si>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</si>
  <si>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</si>
  <si>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</si>
  <si>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</si>
  <si>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</si>
  <si>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</si>
  <si>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</si>
  <si>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</si>
  <si>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</si>
  <si>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</si>
  <si>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</si>
  <si>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</si>
  <si>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</si>
  <si>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</si>
  <si>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</si>
  <si>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</si>
  <si>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</si>
  <si>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</si>
  <si>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</si>
  <si>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</si>
  <si>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</si>
  <si>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</si>
  <si>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</si>
  <si>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</si>
  <si>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</si>
  <si>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</si>
  <si>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</si>
  <si>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</si>
  <si>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</si>
  <si>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</si>
  <si>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 xml:space="preserve">ТЕТЕКС АД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</si>
</sst>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"/>
      <charset val="204"/>
    </font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6" borderId="1" applyBorder="0">
      <alignment vertical="center" wrapText="1"/>
    </xf>
    <xf numFmtId="0" fontId="33" fillId="7" borderId="0" applyBorder="0">
      <alignment vertical="center" wrapText="1"/>
    </xf>
  </cellStyleXfs>
  <cellXfs count="270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4" borderId="0" xfId="0" applyFont="1" applyFill="1" applyBorder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7" fillId="3" borderId="0" xfId="0" applyFont="1" applyFill="1" applyBorder="1"/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 applyFill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5" fillId="0" borderId="0" xfId="3" applyFont="1"/>
    <xf numFmtId="0" fontId="7" fillId="0" borderId="8" xfId="3" applyBorder="1"/>
    <xf numFmtId="0" fontId="7" fillId="0" borderId="0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9" xfId="3" applyBorder="1" applyAlignment="1">
      <alignment vertical="center"/>
    </xf>
    <xf numFmtId="0" fontId="35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7" fillId="0" borderId="0" xfId="3" applyFont="1"/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7" xfId="3" applyBorder="1" applyAlignment="1">
      <alignment vertical="center"/>
    </xf>
    <xf numFmtId="0" fontId="7" fillId="0" borderId="18" xfId="3" applyFont="1" applyBorder="1" applyAlignment="1">
      <alignment vertical="center"/>
    </xf>
    <xf numFmtId="0" fontId="34" fillId="0" borderId="0" xfId="2" applyAlignment="1">
      <alignment horizontal="left" vertical="center" indent="2"/>
    </xf>
    <xf numFmtId="0" fontId="7" fillId="0" borderId="18" xfId="3" applyBorder="1" applyAlignment="1">
      <alignment vertical="center"/>
    </xf>
    <xf numFmtId="0" fontId="7" fillId="0" borderId="19" xfId="3" applyFont="1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0" xfId="3" applyBorder="1"/>
    <xf numFmtId="0" fontId="7" fillId="0" borderId="11" xfId="3" applyBorder="1"/>
    <xf numFmtId="0" fontId="7" fillId="0" borderId="12" xfId="3" applyBorder="1"/>
    <xf numFmtId="0" fontId="7" fillId="4" borderId="0" xfId="3" applyFont="1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Border="1" applyAlignment="1" applyProtection="1">
      <alignment horizontal="center"/>
      <protection locked="0"/>
    </xf>
    <xf numFmtId="0" fontId="4" fillId="4" borderId="0" xfId="3" applyFont="1" applyFill="1" applyBorder="1" applyAlignment="1">
      <alignment horizontal="center" vertical="top" wrapText="1"/>
    </xf>
    <xf numFmtId="0" fontId="7" fillId="4" borderId="0" xfId="3" applyFont="1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 applyBorder="1"/>
    <xf numFmtId="0" fontId="4" fillId="4" borderId="0" xfId="3" applyFont="1" applyFill="1" applyAlignment="1">
      <alignment horizontal="left"/>
    </xf>
    <xf numFmtId="0" fontId="7" fillId="4" borderId="2" xfId="3" applyFont="1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ont="1" applyFill="1" applyBorder="1" applyAlignment="1" applyProtection="1">
      <alignment horizontal="right" vertical="center"/>
      <protection locked="0"/>
    </xf>
    <xf numFmtId="3" fontId="7" fillId="5" borderId="2" xfId="3" applyNumberFormat="1" applyFont="1" applyFill="1" applyBorder="1" applyAlignment="1" applyProtection="1">
      <alignment horizontal="right" vertical="center"/>
      <protection locked="0"/>
    </xf>
    <xf numFmtId="3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3" applyNumberFormat="1" applyFont="1" applyFill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4" xfId="3" applyFont="1" applyBorder="1" applyAlignment="1" applyProtection="1">
      <alignment vertical="center"/>
      <protection locked="0"/>
    </xf>
    <xf numFmtId="0" fontId="4" fillId="0" borderId="27" xfId="3" applyFont="1" applyBorder="1" applyAlignment="1" applyProtection="1">
      <alignment horizontal="left" vertical="center"/>
      <protection locked="0"/>
    </xf>
    <xf numFmtId="0" fontId="4" fillId="0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2" xfId="6" applyNumberFormat="1" applyFont="1" applyFill="1" applyBorder="1" applyAlignment="1" applyProtection="1">
      <alignment horizontal="left" vertical="top" wrapText="1"/>
      <protection locked="0"/>
    </xf>
    <xf numFmtId="0" fontId="17" fillId="0" borderId="2" xfId="6" applyNumberFormat="1" applyFont="1" applyFill="1" applyBorder="1" applyAlignment="1" applyProtection="1">
      <alignment horizontal="left" vertical="top" wrapText="1"/>
      <protection locked="0"/>
    </xf>
    <xf numFmtId="0" fontId="16" fillId="0" borderId="2" xfId="6" applyNumberFormat="1" applyFont="1" applyFill="1" applyBorder="1" applyAlignment="1" applyProtection="1">
      <alignment horizontal="left" vertical="top" wrapText="1"/>
      <protection locked="0"/>
    </xf>
    <xf numFmtId="0" fontId="25" fillId="0" borderId="2" xfId="3" applyFont="1" applyFill="1" applyBorder="1" applyAlignment="1" applyProtection="1">
      <alignment horizontal="left" vertical="top" wrapText="1"/>
      <protection locked="0"/>
    </xf>
    <xf numFmtId="0" fontId="17" fillId="0" borderId="2" xfId="3" applyNumberFormat="1" applyFont="1" applyFill="1" applyBorder="1" applyAlignment="1" applyProtection="1">
      <alignment horizontal="left" vertical="top" wrapText="1" shrinkToFit="1"/>
      <protection locked="0"/>
    </xf>
    <xf numFmtId="0" fontId="25" fillId="0" borderId="2" xfId="6" applyNumberFormat="1" applyFont="1" applyFill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9" fillId="0" borderId="2" xfId="3" applyFont="1" applyFill="1" applyBorder="1" applyAlignment="1" applyProtection="1">
      <alignment horizontal="left" vertical="top" wrapText="1"/>
      <protection locked="0"/>
    </xf>
    <xf numFmtId="0" fontId="4" fillId="0" borderId="2" xfId="3" applyFont="1" applyFill="1" applyBorder="1" applyAlignment="1" applyProtection="1">
      <alignment horizontal="left" vertical="top" wrapText="1"/>
      <protection locked="0"/>
    </xf>
    <xf numFmtId="0" fontId="8" fillId="0" borderId="2" xfId="3" applyFont="1" applyFill="1" applyBorder="1" applyAlignment="1" applyProtection="1">
      <alignment horizontal="left" vertical="top" wrapText="1"/>
      <protection locked="0"/>
    </xf>
    <xf numFmtId="0" fontId="7" fillId="4" borderId="0" xfId="3" applyFill="1" applyAlignment="1" applyProtection="1">
      <alignment horizontal="right" vertical="center" wrapText="1"/>
    </xf>
    <xf numFmtId="0" fontId="7" fillId="3" borderId="0" xfId="3" applyFill="1" applyProtection="1"/>
    <xf numFmtId="0" fontId="4" fillId="4" borderId="0" xfId="3" applyFont="1" applyFill="1" applyAlignment="1" applyProtection="1">
      <alignment horizontal="left" vertical="center" wrapText="1"/>
    </xf>
    <xf numFmtId="0" fontId="7" fillId="4" borderId="0" xfId="3" applyFill="1" applyAlignment="1" applyProtection="1">
      <alignment horizontal="right"/>
    </xf>
    <xf numFmtId="49" fontId="23" fillId="4" borderId="0" xfId="3" applyNumberFormat="1" applyFont="1" applyFill="1" applyAlignment="1" applyProtection="1">
      <alignment horizontal="center" vertical="center" wrapText="1"/>
    </xf>
    <xf numFmtId="0" fontId="7" fillId="4" borderId="0" xfId="3" applyFont="1" applyFill="1" applyAlignment="1" applyProtection="1">
      <alignment horizontal="right"/>
    </xf>
    <xf numFmtId="0" fontId="4" fillId="4" borderId="0" xfId="3" applyFont="1" applyFill="1" applyAlignment="1" applyProtection="1">
      <alignment horizontal="left"/>
    </xf>
    <xf numFmtId="0" fontId="7" fillId="4" borderId="0" xfId="3" applyFill="1" applyProtection="1"/>
    <xf numFmtId="0" fontId="7" fillId="3" borderId="0" xfId="3" applyFont="1" applyFill="1" applyProtection="1"/>
    <xf numFmtId="0" fontId="26" fillId="4" borderId="2" xfId="3" applyFont="1" applyFill="1" applyBorder="1" applyAlignment="1" applyProtection="1">
      <alignment horizontal="center" vertical="center" wrapText="1" shrinkToFit="1"/>
    </xf>
    <xf numFmtId="0" fontId="26" fillId="4" borderId="2" xfId="3" applyFont="1" applyFill="1" applyBorder="1" applyAlignment="1" applyProtection="1">
      <alignment horizontal="center" vertical="center" wrapText="1"/>
    </xf>
    <xf numFmtId="0" fontId="26" fillId="3" borderId="0" xfId="3" applyFont="1" applyFill="1" applyAlignment="1" applyProtection="1">
      <alignment horizontal="center" vertical="center" wrapText="1"/>
    </xf>
    <xf numFmtId="0" fontId="22" fillId="3" borderId="0" xfId="3" applyFont="1" applyFill="1" applyProtection="1"/>
    <xf numFmtId="0" fontId="7" fillId="4" borderId="0" xfId="3" applyFont="1" applyFill="1" applyProtection="1"/>
    <xf numFmtId="0" fontId="7" fillId="4" borderId="0" xfId="3" applyFont="1" applyFill="1" applyAlignment="1" applyProtection="1">
      <alignment horizontal="right" vertical="top" wrapText="1"/>
    </xf>
    <xf numFmtId="0" fontId="4" fillId="4" borderId="0" xfId="3" applyFont="1" applyFill="1" applyBorder="1" applyAlignment="1" applyProtection="1">
      <alignment horizontal="center" vertical="top" wrapText="1"/>
    </xf>
    <xf numFmtId="49" fontId="4" fillId="4" borderId="0" xfId="3" applyNumberFormat="1" applyFont="1" applyFill="1" applyBorder="1" applyAlignment="1" applyProtection="1">
      <alignment horizontal="left" vertical="top" wrapText="1"/>
    </xf>
    <xf numFmtId="0" fontId="4" fillId="4" borderId="0" xfId="3" applyFont="1" applyFill="1" applyBorder="1" applyProtection="1"/>
    <xf numFmtId="0" fontId="7" fillId="4" borderId="0" xfId="3" applyFont="1" applyFill="1" applyBorder="1" applyProtection="1"/>
    <xf numFmtId="0" fontId="11" fillId="4" borderId="0" xfId="3" applyFont="1" applyFill="1" applyAlignment="1" applyProtection="1">
      <alignment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22" fillId="3" borderId="0" xfId="3" applyFont="1" applyFill="1" applyAlignment="1" applyProtection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 applyProtection="1">
      <alignment horizontal="center" vertical="center" wrapText="1"/>
    </xf>
    <xf numFmtId="0" fontId="19" fillId="4" borderId="2" xfId="3" applyFont="1" applyFill="1" applyBorder="1" applyAlignment="1" applyProtection="1">
      <alignment horizontal="center" vertical="center" wrapText="1"/>
    </xf>
    <xf numFmtId="0" fontId="25" fillId="2" borderId="2" xfId="3" applyFont="1" applyFill="1" applyBorder="1" applyAlignment="1" applyProtection="1">
      <alignment horizontal="left" vertical="center" wrapText="1"/>
    </xf>
    <xf numFmtId="3" fontId="7" fillId="2" borderId="2" xfId="3" applyNumberFormat="1" applyFill="1" applyBorder="1" applyAlignment="1" applyProtection="1">
      <alignment horizontal="right" vertical="center"/>
    </xf>
    <xf numFmtId="0" fontId="4" fillId="4" borderId="2" xfId="6" applyNumberFormat="1" applyFont="1" applyFill="1" applyBorder="1" applyAlignment="1" applyProtection="1">
      <alignment horizontal="left" vertical="center" wrapText="1"/>
    </xf>
    <xf numFmtId="3" fontId="4" fillId="4" borderId="2" xfId="3" applyNumberFormat="1" applyFont="1" applyFill="1" applyBorder="1" applyAlignment="1" applyProtection="1">
      <alignment horizontal="right" vertical="center"/>
    </xf>
    <xf numFmtId="0" fontId="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ill="1" applyBorder="1" applyAlignment="1" applyProtection="1">
      <alignment horizontal="right" vertical="center"/>
    </xf>
    <xf numFmtId="0" fontId="1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ont="1" applyFill="1" applyBorder="1" applyAlignment="1" applyProtection="1">
      <alignment horizontal="right" vertical="center"/>
    </xf>
    <xf numFmtId="0" fontId="4" fillId="3" borderId="0" xfId="3" applyFont="1" applyFill="1" applyProtection="1"/>
    <xf numFmtId="0" fontId="7" fillId="0" borderId="2" xfId="3" applyFont="1" applyBorder="1" applyAlignment="1" applyProtection="1">
      <alignment horizontal="left" vertical="center" wrapText="1"/>
    </xf>
    <xf numFmtId="0" fontId="16" fillId="4" borderId="2" xfId="6" applyNumberFormat="1" applyFont="1" applyFill="1" applyBorder="1" applyAlignment="1" applyProtection="1">
      <alignment horizontal="left" vertical="center" wrapText="1"/>
    </xf>
    <xf numFmtId="0" fontId="4" fillId="2" borderId="2" xfId="3" applyFont="1" applyFill="1" applyBorder="1" applyAlignment="1" applyProtection="1">
      <alignment horizontal="left" vertical="center" wrapText="1"/>
    </xf>
    <xf numFmtId="3" fontId="4" fillId="2" borderId="2" xfId="3" applyNumberFormat="1" applyFont="1" applyFill="1" applyBorder="1" applyProtection="1"/>
    <xf numFmtId="0" fontId="25" fillId="4" borderId="2" xfId="3" applyFont="1" applyFill="1" applyBorder="1" applyAlignment="1" applyProtection="1">
      <alignment horizontal="left" vertical="center" wrapText="1"/>
    </xf>
    <xf numFmtId="0" fontId="7" fillId="4" borderId="2" xfId="3" applyFill="1" applyBorder="1" applyAlignment="1" applyProtection="1">
      <alignment horizontal="left" vertical="center" wrapText="1"/>
    </xf>
    <xf numFmtId="0" fontId="17" fillId="4" borderId="2" xfId="3" applyNumberFormat="1" applyFont="1" applyFill="1" applyBorder="1" applyAlignment="1" applyProtection="1">
      <alignment horizontal="left" vertical="center" wrapText="1" shrinkToFit="1"/>
    </xf>
    <xf numFmtId="0" fontId="25" fillId="4" borderId="2" xfId="6" applyNumberFormat="1" applyFont="1" applyFill="1" applyBorder="1" applyAlignment="1" applyProtection="1">
      <alignment horizontal="left" vertical="center" wrapText="1"/>
    </xf>
    <xf numFmtId="0" fontId="7" fillId="4" borderId="0" xfId="0" applyFont="1" applyFill="1" applyProtection="1"/>
    <xf numFmtId="0" fontId="7" fillId="4" borderId="0" xfId="0" applyFont="1" applyFill="1" applyBorder="1" applyProtection="1"/>
    <xf numFmtId="0" fontId="0" fillId="3" borderId="0" xfId="0" applyFill="1" applyProtection="1"/>
    <xf numFmtId="0" fontId="7" fillId="4" borderId="0" xfId="0" applyFont="1" applyFill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center" vertical="top" wrapText="1"/>
    </xf>
    <xf numFmtId="0" fontId="7" fillId="4" borderId="0" xfId="0" applyFont="1" applyFill="1" applyAlignment="1" applyProtection="1">
      <alignment horizontal="right"/>
    </xf>
    <xf numFmtId="0" fontId="4" fillId="4" borderId="0" xfId="0" applyFont="1" applyFill="1" applyBorder="1" applyAlignment="1" applyProtection="1">
      <alignment horizontal="center"/>
    </xf>
    <xf numFmtId="0" fontId="3" fillId="4" borderId="0" xfId="0" applyFont="1" applyFill="1" applyProtection="1"/>
    <xf numFmtId="0" fontId="3" fillId="4" borderId="0" xfId="0" applyFont="1" applyFill="1" applyAlignment="1" applyProtection="1">
      <alignment horizontal="center" vertical="center" wrapText="1"/>
    </xf>
    <xf numFmtId="0" fontId="3" fillId="3" borderId="0" xfId="0" applyFont="1" applyFill="1" applyProtection="1"/>
    <xf numFmtId="0" fontId="4" fillId="4" borderId="2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</xf>
    <xf numFmtId="0" fontId="7" fillId="4" borderId="2" xfId="3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7" fillId="3" borderId="0" xfId="0" applyFont="1" applyFill="1" applyProtection="1"/>
    <xf numFmtId="0" fontId="7" fillId="0" borderId="2" xfId="3" applyFont="1" applyFill="1" applyBorder="1" applyAlignment="1" applyProtection="1">
      <alignment horizontal="left" vertical="top" wrapText="1"/>
    </xf>
    <xf numFmtId="3" fontId="7" fillId="5" borderId="2" xfId="3" applyNumberFormat="1" applyFont="1" applyFill="1" applyBorder="1" applyAlignment="1" applyProtection="1">
      <alignment horizontal="right" vertical="center"/>
    </xf>
    <xf numFmtId="3" fontId="7" fillId="0" borderId="2" xfId="3" applyNumberFormat="1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 applyProtection="1">
      <alignment horizontal="left" vertical="top" wrapText="1"/>
    </xf>
    <xf numFmtId="0" fontId="9" fillId="0" borderId="2" xfId="3" applyFont="1" applyFill="1" applyBorder="1" applyAlignment="1" applyProtection="1">
      <alignment horizontal="left" vertical="top" wrapText="1"/>
    </xf>
    <xf numFmtId="3" fontId="4" fillId="0" borderId="2" xfId="3" applyNumberFormat="1" applyFont="1" applyFill="1" applyBorder="1" applyAlignment="1" applyProtection="1">
      <alignment horizontal="right" vertical="center"/>
    </xf>
    <xf numFmtId="0" fontId="0" fillId="8" borderId="0" xfId="0" applyFill="1" applyProtection="1"/>
    <xf numFmtId="0" fontId="7" fillId="3" borderId="0" xfId="0" applyFont="1" applyFill="1" applyBorder="1" applyProtection="1"/>
    <xf numFmtId="0" fontId="4" fillId="4" borderId="0" xfId="0" applyFont="1" applyFill="1" applyBorder="1" applyProtection="1"/>
    <xf numFmtId="0" fontId="7" fillId="4" borderId="0" xfId="0" applyFont="1" applyFill="1" applyBorder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center" vertical="top" wrapText="1"/>
    </xf>
    <xf numFmtId="0" fontId="7" fillId="4" borderId="0" xfId="0" applyFont="1" applyFill="1" applyBorder="1" applyAlignment="1" applyProtection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 wrapText="1"/>
    </xf>
    <xf numFmtId="0" fontId="28" fillId="4" borderId="2" xfId="0" applyFont="1" applyFill="1" applyBorder="1" applyAlignment="1" applyProtection="1">
      <alignment horizontal="left" vertical="top" wrapText="1"/>
    </xf>
    <xf numFmtId="3" fontId="28" fillId="4" borderId="2" xfId="0" applyNumberFormat="1" applyFont="1" applyFill="1" applyBorder="1" applyAlignment="1" applyProtection="1">
      <alignment horizontal="right" vertical="center" wrapText="1"/>
    </xf>
    <xf numFmtId="0" fontId="4" fillId="4" borderId="2" xfId="0" applyFont="1" applyFill="1" applyBorder="1" applyAlignment="1" applyProtection="1">
      <alignment horizontal="left" vertical="top" wrapText="1"/>
    </xf>
    <xf numFmtId="3" fontId="4" fillId="4" borderId="2" xfId="0" applyNumberFormat="1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left" vertical="top" wrapText="1"/>
    </xf>
    <xf numFmtId="3" fontId="7" fillId="4" borderId="2" xfId="0" applyNumberFormat="1" applyFont="1" applyFill="1" applyBorder="1" applyAlignment="1" applyProtection="1">
      <alignment horizontal="right" vertical="center" wrapText="1"/>
    </xf>
    <xf numFmtId="0" fontId="7" fillId="4" borderId="16" xfId="0" applyFont="1" applyFill="1" applyBorder="1" applyAlignment="1" applyProtection="1">
      <alignment horizontal="left" vertical="top" wrapText="1"/>
    </xf>
    <xf numFmtId="0" fontId="4" fillId="4" borderId="0" xfId="0" applyFont="1" applyFill="1" applyAlignment="1" applyProtection="1">
      <alignment horizontal="center"/>
    </xf>
    <xf numFmtId="0" fontId="0" fillId="4" borderId="0" xfId="0" applyFill="1" applyProtection="1"/>
    <xf numFmtId="0" fontId="24" fillId="4" borderId="0" xfId="0" applyFont="1" applyFill="1" applyAlignment="1" applyProtection="1">
      <alignment vertical="top" wrapText="1"/>
    </xf>
    <xf numFmtId="0" fontId="0" fillId="4" borderId="0" xfId="0" applyFill="1" applyAlignment="1" applyProtection="1">
      <alignment horizontal="right"/>
    </xf>
    <xf numFmtId="0" fontId="14" fillId="4" borderId="0" xfId="0" applyFont="1" applyFill="1" applyBorder="1" applyAlignment="1" applyProtection="1">
      <alignment vertical="center" wrapText="1"/>
    </xf>
    <xf numFmtId="0" fontId="27" fillId="4" borderId="3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left" vertical="top" wrapText="1"/>
    </xf>
    <xf numFmtId="3" fontId="23" fillId="4" borderId="3" xfId="0" applyNumberFormat="1" applyFont="1" applyFill="1" applyBorder="1" applyAlignment="1" applyProtection="1">
      <alignment horizontal="right" vertical="center"/>
    </xf>
    <xf numFmtId="3" fontId="4" fillId="4" borderId="3" xfId="0" applyNumberFormat="1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left" vertical="top" wrapText="1"/>
    </xf>
    <xf numFmtId="3" fontId="24" fillId="4" borderId="3" xfId="0" applyNumberFormat="1" applyFont="1" applyFill="1" applyBorder="1" applyAlignment="1" applyProtection="1">
      <alignment horizontal="right" vertical="center"/>
    </xf>
    <xf numFmtId="0" fontId="1" fillId="4" borderId="4" xfId="0" applyFont="1" applyFill="1" applyBorder="1" applyAlignment="1" applyProtection="1">
      <alignment horizontal="left" vertical="top" wrapText="1"/>
    </xf>
    <xf numFmtId="3" fontId="24" fillId="4" borderId="4" xfId="0" applyNumberFormat="1" applyFont="1" applyFill="1" applyBorder="1" applyAlignment="1" applyProtection="1">
      <alignment horizontal="right" vertical="center"/>
    </xf>
    <xf numFmtId="0" fontId="4" fillId="4" borderId="6" xfId="0" applyFont="1" applyFill="1" applyBorder="1" applyAlignment="1" applyProtection="1">
      <alignment horizontal="left" vertical="top" wrapText="1"/>
    </xf>
    <xf numFmtId="3" fontId="23" fillId="4" borderId="6" xfId="0" applyNumberFormat="1" applyFont="1" applyFill="1" applyBorder="1" applyAlignment="1" applyProtection="1">
      <alignment horizontal="right" vertical="center"/>
    </xf>
    <xf numFmtId="3" fontId="24" fillId="4" borderId="5" xfId="0" applyNumberFormat="1" applyFont="1" applyFill="1" applyBorder="1" applyAlignment="1" applyProtection="1">
      <alignment horizontal="right" vertical="center"/>
    </xf>
    <xf numFmtId="3" fontId="4" fillId="4" borderId="5" xfId="0" applyNumberFormat="1" applyFont="1" applyFill="1" applyBorder="1" applyAlignment="1" applyProtection="1">
      <alignment horizontal="right" vertical="center"/>
    </xf>
    <xf numFmtId="0" fontId="4" fillId="0" borderId="25" xfId="3" applyFont="1" applyBorder="1" applyAlignment="1" applyProtection="1">
      <alignment vertical="center"/>
    </xf>
    <xf numFmtId="0" fontId="4" fillId="0" borderId="26" xfId="3" applyFont="1" applyBorder="1" applyAlignment="1" applyProtection="1">
      <alignment vertical="center"/>
    </xf>
    <xf numFmtId="0" fontId="4" fillId="0" borderId="25" xfId="3" applyFont="1" applyBorder="1" applyAlignment="1" applyProtection="1">
      <alignment horizontal="left" vertical="center"/>
    </xf>
    <xf numFmtId="0" fontId="4" fillId="0" borderId="26" xfId="3" applyFont="1" applyBorder="1" applyAlignment="1" applyProtection="1">
      <alignment horizontal="left" vertical="center"/>
    </xf>
    <xf numFmtId="0" fontId="7" fillId="0" borderId="20" xfId="3" applyFont="1" applyBorder="1" applyAlignment="1" applyProtection="1">
      <alignment vertical="center"/>
    </xf>
    <xf numFmtId="0" fontId="7" fillId="0" borderId="21" xfId="3" applyBorder="1" applyAlignment="1" applyProtection="1">
      <alignment horizontal="left" vertical="center"/>
    </xf>
    <xf numFmtId="0" fontId="7" fillId="0" borderId="22" xfId="3" applyBorder="1" applyAlignment="1" applyProtection="1">
      <alignment horizontal="left" vertical="center"/>
    </xf>
    <xf numFmtId="0" fontId="7" fillId="0" borderId="23" xfId="3" applyBorder="1" applyAlignment="1" applyProtection="1">
      <alignment horizontal="left" vertical="center"/>
    </xf>
    <xf numFmtId="0" fontId="34" fillId="0" borderId="0" xfId="2" applyAlignment="1">
      <alignment horizontal="left" vertical="center"/>
    </xf>
    <xf numFmtId="0" fontId="21" fillId="0" borderId="13" xfId="3" applyFont="1" applyBorder="1" applyAlignment="1">
      <alignment horizontal="center" vertical="top"/>
    </xf>
    <xf numFmtId="0" fontId="21" fillId="0" borderId="14" xfId="3" applyFont="1" applyBorder="1" applyAlignment="1">
      <alignment horizontal="center" vertical="top"/>
    </xf>
    <xf numFmtId="0" fontId="21" fillId="0" borderId="15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34" fillId="0" borderId="0" xfId="2" applyBorder="1" applyAlignment="1">
      <alignment horizontal="left" vertical="center" indent="2"/>
    </xf>
    <xf numFmtId="0" fontId="34" fillId="0" borderId="9" xfId="2" applyBorder="1" applyAlignment="1">
      <alignment horizontal="left" vertical="center" indent="2"/>
    </xf>
    <xf numFmtId="0" fontId="34" fillId="0" borderId="0" xfId="2" applyAlignment="1">
      <alignment horizontal="left" vertical="center" indent="2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5" xfId="3" applyFont="1" applyBorder="1" applyAlignment="1" applyProtection="1">
      <alignment horizontal="left" vertical="center"/>
      <protection locked="0"/>
    </xf>
    <xf numFmtId="0" fontId="4" fillId="0" borderId="26" xfId="3" applyFont="1" applyBorder="1" applyAlignment="1" applyProtection="1">
      <alignment horizontal="left" vertical="center"/>
      <protection locked="0"/>
    </xf>
    <xf numFmtId="0" fontId="7" fillId="0" borderId="0" xfId="3" applyAlignment="1">
      <alignment horizontal="left" vertical="center"/>
    </xf>
    <xf numFmtId="49" fontId="4" fillId="4" borderId="0" xfId="3" applyNumberFormat="1" applyFont="1" applyFill="1" applyAlignment="1" applyProtection="1">
      <alignment horizontal="left" vertical="center" wrapText="1"/>
    </xf>
    <xf numFmtId="0" fontId="7" fillId="4" borderId="0" xfId="3" applyFont="1" applyFill="1" applyAlignment="1" applyProtection="1">
      <alignment horizontal="center" vertical="center" wrapText="1"/>
    </xf>
    <xf numFmtId="0" fontId="3" fillId="4" borderId="11" xfId="3" applyFont="1" applyFill="1" applyBorder="1" applyAlignment="1" applyProtection="1">
      <alignment horizontal="center"/>
    </xf>
    <xf numFmtId="0" fontId="10" fillId="4" borderId="0" xfId="3" applyFont="1" applyFill="1" applyAlignment="1" applyProtection="1">
      <alignment horizontal="center"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5" fillId="4" borderId="2" xfId="3" applyFont="1" applyFill="1" applyBorder="1" applyAlignment="1" applyProtection="1">
      <alignment horizontal="center" vertical="center" wrapText="1"/>
    </xf>
    <xf numFmtId="0" fontId="11" fillId="4" borderId="0" xfId="3" applyFont="1" applyFill="1" applyAlignment="1" applyProtection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49" fontId="4" fillId="4" borderId="0" xfId="3" applyNumberFormat="1" applyFont="1" applyFill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left" vertical="center" wrapText="1"/>
    </xf>
    <xf numFmtId="0" fontId="3" fillId="4" borderId="0" xfId="3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49" fontId="4" fillId="4" borderId="0" xfId="0" applyNumberFormat="1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21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49" fontId="6" fillId="4" borderId="0" xfId="0" applyNumberFormat="1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 wrapText="1"/>
    </xf>
  </cellXfs>
  <cellStyles count="10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Normal_BS" xfId="6"/>
    <cellStyle name="Normal_TFI-FIN" xfId="7"/>
    <cellStyle name="Style 1" xfId="8"/>
    <cellStyle name="Styl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tabSelected="1" topLeftCell="A18" workbookViewId="0">
      <selection activeCell="C22" sqref="C22"/>
    </sheetView>
  </sheetViews>
  <sheetFormatPr defaultRowHeight="12.75" x14ac:dyDescent="0.2"/>
  <cols>
    <col min="1" max="1" width="9.140625" style="42"/>
    <col min="2" max="2" width="17.7109375" style="42" customWidth="1"/>
    <col min="3" max="3" width="16.42578125" style="42" customWidth="1"/>
    <col min="4" max="9" width="9.140625" style="42"/>
    <col min="10" max="17" width="9.140625" style="47"/>
    <col min="18" max="249" width="9.140625" style="42"/>
    <col min="250" max="250" width="12.42578125" style="42" customWidth="1"/>
    <col min="251" max="251" width="23.42578125" style="42" customWidth="1"/>
    <col min="252" max="252" width="21.28515625" style="42" customWidth="1"/>
    <col min="253" max="253" width="22.140625" style="42" customWidth="1"/>
    <col min="254" max="16384" width="9.140625" style="42"/>
  </cols>
  <sheetData>
    <row r="1" spans="1:250" ht="19.5" customHeight="1" thickTop="1" x14ac:dyDescent="0.2">
      <c r="A1" s="211"/>
      <c r="B1" s="212"/>
      <c r="C1" s="212"/>
      <c r="D1" s="212"/>
      <c r="E1" s="212"/>
      <c r="F1" s="212"/>
      <c r="G1" s="212"/>
      <c r="H1" s="213"/>
      <c r="I1" s="214"/>
      <c r="J1" s="214"/>
      <c r="K1" s="214"/>
      <c r="L1" s="214"/>
      <c r="M1" s="214"/>
      <c r="N1" s="214"/>
      <c r="O1" s="214"/>
      <c r="P1" s="214"/>
      <c r="Q1" s="214"/>
      <c r="R1" s="214"/>
      <c r="IP1" s="43"/>
    </row>
    <row r="2" spans="1:250" ht="19.5" customHeight="1" x14ac:dyDescent="0.2">
      <c r="A2" s="44"/>
      <c r="B2" s="45"/>
      <c r="C2" s="45"/>
      <c r="D2" s="45"/>
      <c r="E2" s="45"/>
      <c r="F2" s="45"/>
      <c r="G2" s="45"/>
      <c r="H2" s="46"/>
      <c r="T2" s="43"/>
      <c r="U2" s="43"/>
      <c r="V2" s="43"/>
      <c r="W2" s="43"/>
      <c r="X2" s="43"/>
      <c r="Y2" s="43"/>
      <c r="IP2" s="43"/>
    </row>
    <row r="3" spans="1:250" ht="19.5" customHeight="1" x14ac:dyDescent="0.2">
      <c r="A3" s="44"/>
      <c r="B3" s="45"/>
      <c r="C3" s="45"/>
      <c r="D3" s="45"/>
      <c r="E3" s="45"/>
      <c r="F3" s="45"/>
      <c r="G3" s="45"/>
      <c r="H3" s="46"/>
      <c r="T3" s="43" t="s">
        <v>302</v>
      </c>
      <c r="U3" s="43" t="s">
        <v>303</v>
      </c>
      <c r="V3" s="43" t="s">
        <v>304</v>
      </c>
      <c r="W3" s="43"/>
      <c r="X3" s="43"/>
      <c r="Y3" s="43"/>
      <c r="IP3" s="43"/>
    </row>
    <row r="4" spans="1:250" s="47" customFormat="1" ht="17.25" customHeight="1" x14ac:dyDescent="0.2">
      <c r="A4" s="48"/>
      <c r="B4" s="49"/>
      <c r="C4" s="49"/>
      <c r="D4" s="49"/>
      <c r="E4" s="49"/>
      <c r="F4" s="49"/>
      <c r="G4" s="49"/>
      <c r="H4" s="50"/>
      <c r="T4" s="51" t="s">
        <v>237</v>
      </c>
      <c r="U4" s="51">
        <v>2011</v>
      </c>
      <c r="V4" s="51" t="s">
        <v>305</v>
      </c>
      <c r="W4" s="51"/>
      <c r="X4" s="51"/>
      <c r="Y4" s="51"/>
      <c r="IP4" s="51"/>
    </row>
    <row r="5" spans="1:250" s="47" customFormat="1" ht="17.25" customHeight="1" x14ac:dyDescent="0.2">
      <c r="A5" s="48"/>
      <c r="B5" s="49"/>
      <c r="C5" s="49"/>
      <c r="D5" s="49"/>
      <c r="E5" s="49"/>
      <c r="F5" s="49"/>
      <c r="G5" s="49"/>
      <c r="H5" s="50"/>
      <c r="T5" s="51" t="s">
        <v>238</v>
      </c>
      <c r="U5" s="51">
        <v>2012</v>
      </c>
      <c r="V5" s="51" t="s">
        <v>306</v>
      </c>
      <c r="W5" s="51"/>
      <c r="X5" s="51"/>
      <c r="Y5" s="51"/>
      <c r="IP5" s="51"/>
    </row>
    <row r="6" spans="1:250" s="47" customFormat="1" ht="17.25" customHeight="1" x14ac:dyDescent="0.2">
      <c r="A6" s="48"/>
      <c r="B6" s="49"/>
      <c r="C6" s="49"/>
      <c r="D6" s="49"/>
      <c r="E6" s="49"/>
      <c r="F6" s="49"/>
      <c r="G6" s="49"/>
      <c r="H6" s="50"/>
      <c r="J6" s="210"/>
      <c r="K6" s="210"/>
      <c r="L6" s="210"/>
      <c r="M6" s="210"/>
      <c r="N6" s="210"/>
      <c r="O6" s="210"/>
      <c r="P6" s="210"/>
      <c r="Q6" s="210"/>
      <c r="T6" s="51"/>
      <c r="U6" s="51">
        <v>2013</v>
      </c>
      <c r="V6" s="51" t="s">
        <v>307</v>
      </c>
      <c r="W6" s="51"/>
      <c r="X6" s="51"/>
      <c r="Y6" s="51"/>
      <c r="IP6" s="51"/>
    </row>
    <row r="7" spans="1:250" s="47" customFormat="1" ht="17.25" customHeight="1" x14ac:dyDescent="0.2">
      <c r="A7" s="48"/>
      <c r="B7" s="49"/>
      <c r="C7" s="49"/>
      <c r="D7" s="49"/>
      <c r="E7" s="49"/>
      <c r="F7" s="49"/>
      <c r="G7" s="49"/>
      <c r="H7" s="50"/>
      <c r="J7" s="210"/>
      <c r="K7" s="210"/>
      <c r="L7" s="210"/>
      <c r="M7" s="210"/>
      <c r="N7" s="210"/>
      <c r="O7" s="210"/>
      <c r="P7" s="210"/>
      <c r="Q7" s="210"/>
      <c r="T7" s="51"/>
      <c r="U7" s="51">
        <v>2014</v>
      </c>
      <c r="V7" s="51" t="s">
        <v>308</v>
      </c>
      <c r="W7" s="51"/>
      <c r="X7" s="51"/>
      <c r="Y7" s="51"/>
      <c r="IM7" s="52"/>
      <c r="IN7" s="52"/>
      <c r="IO7" s="52"/>
      <c r="IP7" s="51"/>
    </row>
    <row r="8" spans="1:250" ht="19.5" customHeight="1" x14ac:dyDescent="0.2">
      <c r="A8" s="48"/>
      <c r="B8" s="49"/>
      <c r="C8" s="49"/>
      <c r="D8" s="49"/>
      <c r="E8" s="49"/>
      <c r="F8" s="49"/>
      <c r="G8" s="49"/>
      <c r="H8" s="50"/>
      <c r="I8" s="47"/>
      <c r="J8" s="210"/>
      <c r="K8" s="210"/>
      <c r="L8" s="210"/>
      <c r="M8" s="210"/>
      <c r="N8" s="210"/>
      <c r="O8" s="210"/>
      <c r="P8" s="210"/>
      <c r="Q8" s="53"/>
      <c r="R8" s="47"/>
      <c r="U8" s="51">
        <v>2015</v>
      </c>
      <c r="V8" s="43"/>
      <c r="W8" s="43"/>
      <c r="X8" s="43"/>
      <c r="Y8" s="43"/>
      <c r="IM8" s="54"/>
      <c r="IN8" s="54"/>
      <c r="IO8" s="54"/>
      <c r="IP8" s="43"/>
    </row>
    <row r="9" spans="1:250" ht="19.5" customHeight="1" x14ac:dyDescent="0.2">
      <c r="A9" s="215" t="s">
        <v>309</v>
      </c>
      <c r="B9" s="216"/>
      <c r="C9" s="216"/>
      <c r="D9" s="216"/>
      <c r="E9" s="216"/>
      <c r="F9" s="216"/>
      <c r="G9" s="216"/>
      <c r="H9" s="217"/>
      <c r="I9" s="55"/>
      <c r="J9" s="210"/>
      <c r="K9" s="210"/>
      <c r="L9" s="210"/>
      <c r="M9" s="210"/>
      <c r="N9" s="210"/>
      <c r="O9" s="210"/>
      <c r="P9" s="210"/>
      <c r="Q9" s="210"/>
      <c r="R9" s="56"/>
      <c r="U9" s="51">
        <v>2016</v>
      </c>
      <c r="V9" s="43"/>
      <c r="W9" s="43"/>
      <c r="X9" s="43"/>
      <c r="Y9" s="43"/>
      <c r="IM9" s="54"/>
      <c r="IN9" s="54"/>
      <c r="IO9" s="54"/>
      <c r="IP9" s="43"/>
    </row>
    <row r="10" spans="1:250" ht="19.5" customHeight="1" x14ac:dyDescent="0.2">
      <c r="A10" s="215"/>
      <c r="B10" s="216"/>
      <c r="C10" s="216"/>
      <c r="D10" s="216"/>
      <c r="E10" s="216"/>
      <c r="F10" s="216"/>
      <c r="G10" s="216"/>
      <c r="H10" s="217"/>
      <c r="J10" s="210"/>
      <c r="K10" s="210"/>
      <c r="L10" s="210"/>
      <c r="M10" s="210"/>
      <c r="N10" s="210"/>
      <c r="O10" s="210"/>
      <c r="P10" s="210"/>
      <c r="Q10" s="210"/>
      <c r="U10" s="51">
        <v>2017</v>
      </c>
      <c r="V10" s="43"/>
      <c r="W10" s="51"/>
      <c r="X10" s="43"/>
      <c r="Y10" s="43"/>
      <c r="IM10" s="54"/>
      <c r="IN10" s="54"/>
      <c r="IO10" s="54"/>
      <c r="IP10" s="43"/>
    </row>
    <row r="11" spans="1:250" ht="19.5" customHeight="1" x14ac:dyDescent="0.2">
      <c r="A11" s="44"/>
      <c r="B11" s="45"/>
      <c r="C11" s="45"/>
      <c r="D11" s="45"/>
      <c r="E11" s="45"/>
      <c r="F11" s="45"/>
      <c r="G11" s="45"/>
      <c r="H11" s="46"/>
      <c r="J11" s="210"/>
      <c r="K11" s="210"/>
      <c r="L11" s="210"/>
      <c r="M11" s="210"/>
      <c r="N11" s="210"/>
      <c r="O11" s="210"/>
      <c r="P11" s="210"/>
      <c r="Q11" s="210"/>
      <c r="U11" s="51">
        <v>2018</v>
      </c>
      <c r="V11" s="43"/>
      <c r="W11" s="51"/>
      <c r="X11" s="43"/>
      <c r="Y11" s="43"/>
      <c r="IM11" s="54"/>
      <c r="IN11" s="54"/>
      <c r="IO11" s="54"/>
      <c r="IP11" s="43"/>
    </row>
    <row r="12" spans="1:250" ht="19.5" customHeight="1" x14ac:dyDescent="0.2">
      <c r="A12" s="44"/>
      <c r="B12" s="45"/>
      <c r="C12" s="45"/>
      <c r="D12" s="45"/>
      <c r="E12" s="45"/>
      <c r="F12" s="45"/>
      <c r="G12" s="45"/>
      <c r="H12" s="46"/>
      <c r="J12" s="210"/>
      <c r="K12" s="210"/>
      <c r="L12" s="210"/>
      <c r="M12" s="210"/>
      <c r="N12" s="210"/>
      <c r="O12" s="210"/>
      <c r="P12" s="210"/>
      <c r="Q12" s="210"/>
      <c r="U12" s="51">
        <v>2019</v>
      </c>
      <c r="V12" s="43"/>
      <c r="W12" s="51"/>
      <c r="X12" s="43"/>
      <c r="Y12" s="43"/>
      <c r="IM12" s="54"/>
      <c r="IN12" s="54"/>
      <c r="IO12" s="54"/>
      <c r="IP12" s="43"/>
    </row>
    <row r="13" spans="1:250" ht="19.5" customHeight="1" x14ac:dyDescent="0.2">
      <c r="A13" s="44"/>
      <c r="B13" s="45"/>
      <c r="C13" s="45"/>
      <c r="D13" s="45"/>
      <c r="E13" s="45"/>
      <c r="F13" s="45"/>
      <c r="G13" s="45"/>
      <c r="H13" s="46"/>
      <c r="J13" s="210"/>
      <c r="K13" s="210"/>
      <c r="L13" s="210"/>
      <c r="M13" s="210"/>
      <c r="N13" s="210"/>
      <c r="O13" s="210"/>
      <c r="P13" s="210"/>
      <c r="Q13" s="210"/>
      <c r="U13" s="51">
        <v>2020</v>
      </c>
      <c r="V13" s="51"/>
      <c r="W13" s="51"/>
      <c r="X13" s="43"/>
      <c r="Y13" s="43"/>
      <c r="IM13" s="54"/>
      <c r="IN13" s="54"/>
      <c r="IO13" s="54"/>
      <c r="IP13" s="43"/>
    </row>
    <row r="14" spans="1:250" ht="19.5" customHeight="1" x14ac:dyDescent="0.2">
      <c r="A14" s="44"/>
      <c r="B14" s="45"/>
      <c r="C14" s="45"/>
      <c r="D14" s="45"/>
      <c r="E14" s="45"/>
      <c r="F14" s="45"/>
      <c r="G14" s="45"/>
      <c r="H14" s="46"/>
      <c r="J14" s="210"/>
      <c r="K14" s="210"/>
      <c r="L14" s="210"/>
      <c r="M14" s="210"/>
      <c r="N14" s="210"/>
      <c r="O14" s="210"/>
      <c r="P14" s="210"/>
      <c r="Q14" s="210"/>
      <c r="U14" s="51">
        <v>2021</v>
      </c>
      <c r="V14" s="51"/>
      <c r="W14" s="51"/>
      <c r="X14" s="43"/>
      <c r="Y14" s="43"/>
      <c r="IM14" s="54"/>
      <c r="IN14" s="54"/>
      <c r="IO14" s="54"/>
      <c r="IP14" s="43"/>
    </row>
    <row r="15" spans="1:250" s="47" customFormat="1" ht="19.5" customHeight="1" x14ac:dyDescent="0.2">
      <c r="A15" s="48"/>
      <c r="B15" s="49"/>
      <c r="C15" s="49"/>
      <c r="D15" s="49"/>
      <c r="E15" s="49"/>
      <c r="F15" s="49"/>
      <c r="G15" s="49"/>
      <c r="H15" s="50"/>
      <c r="J15" s="210"/>
      <c r="K15" s="210"/>
      <c r="L15" s="210"/>
      <c r="M15" s="210"/>
      <c r="N15" s="210"/>
      <c r="O15" s="210"/>
      <c r="P15" s="210"/>
      <c r="Q15" s="210"/>
      <c r="U15" s="51">
        <v>2022</v>
      </c>
      <c r="V15" s="51"/>
      <c r="W15" s="43"/>
      <c r="X15" s="51"/>
      <c r="Y15" s="51"/>
      <c r="IM15" s="52"/>
      <c r="IN15" s="52"/>
      <c r="IO15" s="52"/>
      <c r="IP15" s="51"/>
    </row>
    <row r="16" spans="1:250" s="47" customFormat="1" ht="19.5" customHeight="1" x14ac:dyDescent="0.2">
      <c r="A16" s="48"/>
      <c r="B16" s="49"/>
      <c r="C16" s="49"/>
      <c r="D16" s="49"/>
      <c r="E16" s="49"/>
      <c r="F16" s="49"/>
      <c r="G16" s="49"/>
      <c r="H16" s="50"/>
      <c r="I16" s="42"/>
      <c r="J16" s="210"/>
      <c r="K16" s="210"/>
      <c r="L16" s="210"/>
      <c r="M16" s="210"/>
      <c r="N16" s="210"/>
      <c r="O16" s="210"/>
      <c r="P16" s="210"/>
      <c r="Q16" s="210"/>
      <c r="U16" s="51">
        <v>2023</v>
      </c>
      <c r="V16" s="43"/>
      <c r="W16" s="43"/>
      <c r="X16" s="51"/>
      <c r="Y16" s="51"/>
      <c r="IM16" s="52"/>
      <c r="IN16" s="52"/>
      <c r="IO16" s="52"/>
      <c r="IP16" s="51"/>
    </row>
    <row r="17" spans="1:250" s="47" customFormat="1" ht="19.5" customHeight="1" thickBot="1" x14ac:dyDescent="0.25">
      <c r="A17" s="48"/>
      <c r="B17" s="49"/>
      <c r="C17" s="49"/>
      <c r="D17" s="49"/>
      <c r="E17" s="49"/>
      <c r="F17" s="49"/>
      <c r="G17" s="49"/>
      <c r="H17" s="50"/>
      <c r="I17" s="42"/>
      <c r="J17" s="218"/>
      <c r="K17" s="218"/>
      <c r="L17" s="218"/>
      <c r="M17" s="218"/>
      <c r="N17" s="218"/>
      <c r="O17" s="218"/>
      <c r="P17" s="218"/>
      <c r="Q17" s="218"/>
      <c r="U17" s="51">
        <v>2024</v>
      </c>
      <c r="V17" s="43"/>
      <c r="W17" s="43"/>
      <c r="X17" s="51"/>
      <c r="Y17" s="51"/>
      <c r="IM17" s="52"/>
      <c r="IN17" s="52"/>
      <c r="IO17" s="52"/>
      <c r="IP17" s="51"/>
    </row>
    <row r="18" spans="1:250" s="47" customFormat="1" ht="19.5" customHeight="1" thickTop="1" x14ac:dyDescent="0.2">
      <c r="A18" s="48"/>
      <c r="B18" s="57" t="s">
        <v>310</v>
      </c>
      <c r="C18" s="219" t="s">
        <v>378</v>
      </c>
      <c r="D18" s="220"/>
      <c r="E18" s="220"/>
      <c r="F18" s="220"/>
      <c r="G18" s="221"/>
      <c r="H18" s="50"/>
      <c r="I18" s="42"/>
      <c r="J18" s="222"/>
      <c r="K18" s="222"/>
      <c r="L18" s="222"/>
      <c r="M18" s="222"/>
      <c r="N18" s="222"/>
      <c r="O18" s="222"/>
      <c r="P18" s="222"/>
      <c r="Q18" s="222"/>
      <c r="U18" s="51">
        <v>2025</v>
      </c>
      <c r="V18" s="43"/>
      <c r="W18" s="43"/>
      <c r="X18" s="51"/>
      <c r="Y18" s="51"/>
      <c r="IM18" s="52"/>
      <c r="IN18" s="52"/>
      <c r="IO18" s="52"/>
      <c r="IP18" s="51"/>
    </row>
    <row r="19" spans="1:250" s="47" customFormat="1" ht="19.5" customHeight="1" x14ac:dyDescent="0.2">
      <c r="A19" s="44"/>
      <c r="B19" s="58" t="s">
        <v>311</v>
      </c>
      <c r="C19" s="228">
        <v>4037537</v>
      </c>
      <c r="D19" s="229"/>
      <c r="E19" s="229"/>
      <c r="F19" s="229"/>
      <c r="G19" s="230"/>
      <c r="H19" s="46"/>
      <c r="I19" s="42"/>
      <c r="J19" s="225"/>
      <c r="K19" s="225"/>
      <c r="L19" s="225"/>
      <c r="M19" s="225"/>
      <c r="N19" s="225"/>
      <c r="O19" s="225"/>
      <c r="P19" s="225"/>
      <c r="Q19" s="225"/>
      <c r="R19" s="42"/>
      <c r="U19" s="51">
        <v>2026</v>
      </c>
      <c r="V19" s="43"/>
      <c r="W19" s="43"/>
      <c r="X19" s="51"/>
      <c r="Y19" s="51"/>
      <c r="IM19" s="52"/>
      <c r="IN19" s="52"/>
      <c r="IO19" s="52"/>
      <c r="IP19" s="51"/>
    </row>
    <row r="20" spans="1:250" s="47" customFormat="1" ht="19.5" customHeight="1" x14ac:dyDescent="0.2">
      <c r="A20" s="44"/>
      <c r="B20" s="58" t="s">
        <v>312</v>
      </c>
      <c r="C20" s="84" t="s">
        <v>238</v>
      </c>
      <c r="D20" s="204"/>
      <c r="E20" s="204"/>
      <c r="F20" s="204"/>
      <c r="G20" s="205"/>
      <c r="H20" s="46"/>
      <c r="I20" s="42"/>
      <c r="J20" s="59"/>
      <c r="K20" s="59"/>
      <c r="L20" s="59"/>
      <c r="M20" s="59"/>
      <c r="N20" s="59"/>
      <c r="O20" s="59"/>
      <c r="P20" s="59"/>
      <c r="Q20" s="59"/>
      <c r="R20" s="42"/>
      <c r="U20" s="51">
        <v>2027</v>
      </c>
      <c r="V20" s="43"/>
      <c r="W20" s="43"/>
      <c r="X20" s="51"/>
      <c r="Y20" s="51"/>
      <c r="IM20" s="52"/>
      <c r="IN20" s="52"/>
      <c r="IO20" s="52"/>
      <c r="IP20" s="51"/>
    </row>
    <row r="21" spans="1:250" s="47" customFormat="1" ht="19.5" customHeight="1" x14ac:dyDescent="0.2">
      <c r="A21" s="44"/>
      <c r="B21" s="58" t="s">
        <v>313</v>
      </c>
      <c r="C21" s="85" t="s">
        <v>238</v>
      </c>
      <c r="D21" s="202"/>
      <c r="E21" s="202"/>
      <c r="F21" s="202"/>
      <c r="G21" s="203"/>
      <c r="H21" s="46"/>
      <c r="I21" s="42"/>
      <c r="J21" s="225"/>
      <c r="K21" s="225"/>
      <c r="L21" s="225"/>
      <c r="M21" s="225"/>
      <c r="N21" s="225"/>
      <c r="O21" s="225"/>
      <c r="P21" s="225"/>
      <c r="Q21" s="225"/>
      <c r="R21" s="42"/>
      <c r="U21" s="51">
        <v>2028</v>
      </c>
      <c r="V21" s="43"/>
      <c r="W21" s="43"/>
      <c r="X21" s="51"/>
      <c r="Y21" s="51"/>
      <c r="IM21" s="52"/>
      <c r="IN21" s="52"/>
      <c r="IO21" s="52"/>
      <c r="IP21" s="51"/>
    </row>
    <row r="22" spans="1:250" ht="19.5" customHeight="1" x14ac:dyDescent="0.2">
      <c r="A22" s="44"/>
      <c r="B22" s="60" t="s">
        <v>314</v>
      </c>
      <c r="C22" s="85" t="s">
        <v>308</v>
      </c>
      <c r="D22" s="202"/>
      <c r="E22" s="202"/>
      <c r="F22" s="202"/>
      <c r="G22" s="203"/>
      <c r="H22" s="46"/>
      <c r="J22" s="225"/>
      <c r="K22" s="225"/>
      <c r="L22" s="225"/>
      <c r="M22" s="225"/>
      <c r="N22" s="225"/>
      <c r="O22" s="225"/>
      <c r="P22" s="225"/>
      <c r="Q22" s="225"/>
      <c r="U22" s="51">
        <v>2029</v>
      </c>
      <c r="V22" s="43"/>
      <c r="W22" s="43"/>
      <c r="X22" s="51"/>
      <c r="Y22" s="51"/>
      <c r="IM22" s="54"/>
      <c r="IN22" s="54"/>
      <c r="IO22" s="54"/>
      <c r="IP22" s="43"/>
    </row>
    <row r="23" spans="1:250" ht="19.5" customHeight="1" x14ac:dyDescent="0.2">
      <c r="A23" s="44"/>
      <c r="B23" s="61" t="s">
        <v>315</v>
      </c>
      <c r="C23" s="86">
        <v>2022</v>
      </c>
      <c r="D23" s="202"/>
      <c r="E23" s="202"/>
      <c r="F23" s="202"/>
      <c r="G23" s="203"/>
      <c r="H23" s="46"/>
      <c r="J23" s="225"/>
      <c r="K23" s="225"/>
      <c r="L23" s="225"/>
      <c r="M23" s="225"/>
      <c r="N23" s="225"/>
      <c r="O23" s="225"/>
      <c r="P23" s="225"/>
      <c r="Q23" s="225"/>
      <c r="U23" s="51">
        <v>2030</v>
      </c>
      <c r="V23" s="43"/>
      <c r="W23" s="43"/>
      <c r="X23" s="43"/>
      <c r="Y23" s="43"/>
      <c r="IM23" s="54"/>
      <c r="IN23" s="54"/>
      <c r="IO23" s="54"/>
      <c r="IP23" s="43"/>
    </row>
    <row r="24" spans="1:250" ht="18" customHeight="1" thickBot="1" x14ac:dyDescent="0.25">
      <c r="A24" s="44"/>
      <c r="B24" s="206"/>
      <c r="C24" s="207"/>
      <c r="D24" s="208"/>
      <c r="E24" s="208"/>
      <c r="F24" s="208"/>
      <c r="G24" s="209"/>
      <c r="H24" s="46"/>
      <c r="J24" s="225"/>
      <c r="K24" s="225"/>
      <c r="L24" s="225"/>
      <c r="M24" s="225"/>
      <c r="N24" s="225"/>
      <c r="O24" s="225"/>
      <c r="P24" s="225"/>
      <c r="Q24" s="225"/>
      <c r="U24" s="51">
        <v>2031</v>
      </c>
      <c r="V24" s="43"/>
      <c r="W24" s="43"/>
      <c r="X24" s="43"/>
      <c r="Y24" s="43"/>
      <c r="IM24" s="54"/>
      <c r="IN24" s="54"/>
      <c r="IO24" s="54"/>
      <c r="IP24" s="43"/>
    </row>
    <row r="25" spans="1:250" ht="18" customHeight="1" thickTop="1" x14ac:dyDescent="0.2">
      <c r="A25" s="44"/>
      <c r="B25" s="45"/>
      <c r="C25" s="45"/>
      <c r="D25" s="45"/>
      <c r="E25" s="45"/>
      <c r="F25" s="45"/>
      <c r="G25" s="45"/>
      <c r="H25" s="46"/>
      <c r="J25" s="222"/>
      <c r="K25" s="222"/>
      <c r="L25" s="222"/>
      <c r="M25" s="222"/>
      <c r="N25" s="222"/>
      <c r="O25" s="222"/>
      <c r="P25" s="222"/>
      <c r="Q25" s="222"/>
      <c r="U25" s="51">
        <v>2032</v>
      </c>
      <c r="V25" s="43"/>
      <c r="W25" s="43"/>
      <c r="X25" s="43"/>
      <c r="Y25" s="43"/>
      <c r="IM25" s="54"/>
      <c r="IN25" s="54"/>
      <c r="IO25" s="54"/>
      <c r="IP25" s="43"/>
    </row>
    <row r="26" spans="1:250" ht="18" customHeight="1" x14ac:dyDescent="0.2">
      <c r="A26" s="44"/>
      <c r="B26" s="45"/>
      <c r="C26" s="45"/>
      <c r="D26" s="45"/>
      <c r="E26" s="45"/>
      <c r="F26" s="45"/>
      <c r="G26" s="45"/>
      <c r="H26" s="46"/>
      <c r="J26" s="225"/>
      <c r="K26" s="225"/>
      <c r="L26" s="225"/>
      <c r="M26" s="225"/>
      <c r="N26" s="225"/>
      <c r="O26" s="225"/>
      <c r="P26" s="225"/>
      <c r="Q26" s="225"/>
      <c r="U26" s="51">
        <v>2033</v>
      </c>
      <c r="V26" s="43"/>
      <c r="W26" s="43"/>
      <c r="X26" s="43"/>
      <c r="Y26" s="43"/>
      <c r="IM26" s="54"/>
      <c r="IN26" s="54"/>
      <c r="IO26" s="54"/>
      <c r="IP26" s="43"/>
    </row>
    <row r="27" spans="1:250" ht="18" customHeight="1" x14ac:dyDescent="0.2">
      <c r="A27" s="44"/>
      <c r="B27" s="62" t="s">
        <v>316</v>
      </c>
      <c r="C27" s="47"/>
      <c r="D27" s="47"/>
      <c r="E27" s="47"/>
      <c r="F27" s="47"/>
      <c r="G27" s="47"/>
      <c r="H27" s="46"/>
      <c r="J27" s="225"/>
      <c r="K27" s="225"/>
      <c r="L27" s="225"/>
      <c r="M27" s="225"/>
      <c r="N27" s="225"/>
      <c r="O27" s="225"/>
      <c r="P27" s="225"/>
      <c r="Q27" s="225"/>
      <c r="U27" s="51">
        <v>2034</v>
      </c>
      <c r="V27" s="43"/>
      <c r="W27" s="43"/>
      <c r="X27" s="43"/>
      <c r="Y27" s="43"/>
      <c r="IM27" s="54"/>
      <c r="IN27" s="54"/>
      <c r="IO27" s="54"/>
      <c r="IP27" s="43"/>
    </row>
    <row r="28" spans="1:250" ht="18" customHeight="1" x14ac:dyDescent="0.2">
      <c r="A28" s="44"/>
      <c r="B28" s="223"/>
      <c r="C28" s="223"/>
      <c r="D28" s="223"/>
      <c r="E28" s="223"/>
      <c r="F28" s="223"/>
      <c r="G28" s="223"/>
      <c r="H28" s="224"/>
      <c r="J28" s="225"/>
      <c r="K28" s="225"/>
      <c r="L28" s="225"/>
      <c r="M28" s="225"/>
      <c r="N28" s="225"/>
      <c r="O28" s="225"/>
      <c r="P28" s="225"/>
      <c r="Q28" s="225"/>
      <c r="U28" s="51">
        <v>2035</v>
      </c>
      <c r="V28" s="43"/>
      <c r="W28" s="43"/>
      <c r="X28" s="43"/>
      <c r="Y28" s="43"/>
      <c r="IM28" s="54"/>
      <c r="IN28" s="54"/>
      <c r="IO28" s="54"/>
      <c r="IP28" s="43"/>
    </row>
    <row r="29" spans="1:250" ht="18.75" customHeight="1" x14ac:dyDescent="0.2">
      <c r="A29" s="44"/>
      <c r="B29" s="226" t="s">
        <v>321</v>
      </c>
      <c r="C29" s="226"/>
      <c r="D29" s="226"/>
      <c r="E29" s="226"/>
      <c r="F29" s="226"/>
      <c r="G29" s="226"/>
      <c r="H29" s="227"/>
      <c r="J29" s="225"/>
      <c r="K29" s="225"/>
      <c r="L29" s="225"/>
      <c r="M29" s="225"/>
      <c r="N29" s="225"/>
      <c r="O29" s="225"/>
      <c r="P29" s="225"/>
      <c r="Q29" s="225"/>
      <c r="U29" s="51">
        <v>2036</v>
      </c>
      <c r="V29" s="43"/>
      <c r="W29" s="43"/>
      <c r="X29" s="43"/>
      <c r="Y29" s="43"/>
      <c r="IM29" s="54"/>
      <c r="IN29" s="54"/>
      <c r="IO29" s="54"/>
      <c r="IP29" s="43"/>
    </row>
    <row r="30" spans="1:250" ht="18" customHeight="1" x14ac:dyDescent="0.2">
      <c r="A30" s="44"/>
      <c r="B30" s="226" t="s">
        <v>317</v>
      </c>
      <c r="C30" s="226"/>
      <c r="D30" s="226"/>
      <c r="E30" s="226"/>
      <c r="F30" s="226"/>
      <c r="G30" s="226"/>
      <c r="H30" s="227"/>
      <c r="J30" s="231"/>
      <c r="K30" s="231"/>
      <c r="L30" s="231"/>
      <c r="M30" s="231"/>
      <c r="N30" s="231"/>
      <c r="O30" s="231"/>
      <c r="P30" s="231"/>
      <c r="Q30" s="231"/>
      <c r="U30" s="51">
        <v>2037</v>
      </c>
      <c r="V30" s="43"/>
      <c r="W30" s="43"/>
      <c r="X30" s="43"/>
      <c r="Y30" s="43"/>
      <c r="IM30" s="54"/>
      <c r="IN30" s="54"/>
      <c r="IO30" s="54"/>
      <c r="IP30" s="43"/>
    </row>
    <row r="31" spans="1:250" ht="18" customHeight="1" x14ac:dyDescent="0.2">
      <c r="A31" s="44"/>
      <c r="B31" s="226" t="s">
        <v>322</v>
      </c>
      <c r="C31" s="226"/>
      <c r="D31" s="226"/>
      <c r="E31" s="226"/>
      <c r="F31" s="226"/>
      <c r="G31" s="226"/>
      <c r="H31" s="227"/>
      <c r="J31" s="231"/>
      <c r="K31" s="231"/>
      <c r="L31" s="231"/>
      <c r="M31" s="231"/>
      <c r="N31" s="231"/>
      <c r="O31" s="231"/>
      <c r="P31" s="231"/>
      <c r="Q31" s="231"/>
      <c r="U31" s="51">
        <v>2038</v>
      </c>
      <c r="V31" s="43"/>
      <c r="W31" s="43"/>
      <c r="X31" s="43"/>
      <c r="Y31" s="43"/>
      <c r="IM31" s="54"/>
      <c r="IN31" s="54"/>
      <c r="IO31" s="54"/>
      <c r="IP31" s="43"/>
    </row>
    <row r="32" spans="1:250" ht="18" customHeight="1" x14ac:dyDescent="0.2">
      <c r="A32" s="44"/>
      <c r="B32" s="226" t="s">
        <v>323</v>
      </c>
      <c r="C32" s="226"/>
      <c r="D32" s="226"/>
      <c r="E32" s="226"/>
      <c r="F32" s="226"/>
      <c r="G32" s="226"/>
      <c r="H32" s="227"/>
      <c r="U32" s="51">
        <v>2039</v>
      </c>
      <c r="V32" s="43"/>
      <c r="W32" s="43"/>
      <c r="X32" s="43"/>
      <c r="Y32" s="43"/>
      <c r="IM32" s="54"/>
      <c r="IN32" s="54"/>
      <c r="IO32" s="54"/>
      <c r="IP32" s="43"/>
    </row>
    <row r="33" spans="1:250" ht="18" customHeight="1" thickBot="1" x14ac:dyDescent="0.25">
      <c r="A33" s="63"/>
      <c r="B33" s="64"/>
      <c r="C33" s="64"/>
      <c r="D33" s="64"/>
      <c r="E33" s="64"/>
      <c r="F33" s="64"/>
      <c r="G33" s="64"/>
      <c r="H33" s="65"/>
      <c r="J33" s="231"/>
      <c r="K33" s="231"/>
      <c r="L33" s="231"/>
      <c r="M33" s="231"/>
      <c r="N33" s="231"/>
      <c r="O33" s="231"/>
      <c r="P33" s="231"/>
      <c r="Q33" s="231"/>
      <c r="U33" s="51">
        <v>2040</v>
      </c>
      <c r="V33" s="43"/>
      <c r="W33" s="43"/>
      <c r="X33" s="43"/>
      <c r="Y33" s="43"/>
      <c r="IM33" s="54"/>
      <c r="IN33" s="54"/>
      <c r="IO33" s="54"/>
      <c r="IP33" s="43"/>
    </row>
    <row r="34" spans="1:250" ht="18" customHeight="1" thickTop="1" x14ac:dyDescent="0.2">
      <c r="J34" s="231"/>
      <c r="K34" s="231"/>
      <c r="L34" s="231"/>
      <c r="M34" s="231"/>
      <c r="N34" s="231"/>
      <c r="O34" s="231"/>
      <c r="P34" s="231"/>
      <c r="Q34" s="231"/>
      <c r="U34" s="51">
        <v>2041</v>
      </c>
      <c r="V34" s="43"/>
      <c r="W34" s="43"/>
      <c r="X34" s="43"/>
      <c r="Y34" s="43"/>
      <c r="IM34" s="54"/>
      <c r="IN34" s="54"/>
      <c r="IO34" s="54"/>
      <c r="IP34" s="43"/>
    </row>
    <row r="35" spans="1:250" ht="18" customHeight="1" x14ac:dyDescent="0.2">
      <c r="J35" s="231"/>
      <c r="K35" s="231"/>
      <c r="L35" s="231"/>
      <c r="M35" s="231"/>
      <c r="N35" s="231"/>
      <c r="O35" s="231"/>
      <c r="P35" s="231"/>
      <c r="Q35" s="231"/>
      <c r="U35" s="51">
        <v>2042</v>
      </c>
      <c r="V35" s="43"/>
      <c r="W35" s="43"/>
      <c r="X35" s="43"/>
      <c r="Y35" s="43"/>
      <c r="IM35" s="54"/>
      <c r="IN35" s="54"/>
      <c r="IO35" s="54"/>
      <c r="IP35" s="43"/>
    </row>
    <row r="36" spans="1:250" ht="18" customHeight="1" x14ac:dyDescent="0.2">
      <c r="J36" s="231"/>
      <c r="K36" s="231"/>
      <c r="L36" s="231"/>
      <c r="M36" s="231"/>
      <c r="N36" s="231"/>
      <c r="O36" s="231"/>
      <c r="P36" s="231"/>
      <c r="Q36" s="231"/>
      <c r="U36" s="51">
        <v>2043</v>
      </c>
      <c r="V36" s="43"/>
      <c r="W36" s="43"/>
      <c r="X36" s="43"/>
      <c r="Y36" s="43"/>
      <c r="IM36" s="54"/>
      <c r="IN36" s="54"/>
      <c r="IO36" s="54"/>
      <c r="IP36" s="43"/>
    </row>
    <row r="37" spans="1:250" ht="21" customHeight="1" x14ac:dyDescent="0.2">
      <c r="J37" s="231"/>
      <c r="K37" s="231"/>
      <c r="L37" s="231"/>
      <c r="M37" s="231"/>
      <c r="N37" s="231"/>
      <c r="O37" s="231"/>
      <c r="P37" s="231"/>
      <c r="Q37" s="231"/>
      <c r="U37" s="51">
        <v>2044</v>
      </c>
      <c r="V37" s="43"/>
      <c r="W37" s="43"/>
      <c r="X37" s="43"/>
      <c r="Y37" s="43"/>
      <c r="IM37" s="54"/>
      <c r="IN37" s="54"/>
      <c r="IO37" s="54"/>
      <c r="IP37" s="43"/>
    </row>
    <row r="38" spans="1:250" ht="18" customHeight="1" x14ac:dyDescent="0.2">
      <c r="J38" s="231"/>
      <c r="K38" s="231"/>
      <c r="L38" s="231"/>
      <c r="M38" s="231"/>
      <c r="N38" s="231"/>
      <c r="O38" s="231"/>
      <c r="P38" s="231"/>
      <c r="Q38" s="231"/>
      <c r="U38" s="51">
        <v>2045</v>
      </c>
      <c r="V38" s="43"/>
      <c r="W38" s="43"/>
      <c r="X38" s="43"/>
      <c r="Y38" s="43"/>
      <c r="IM38" s="54"/>
      <c r="IN38" s="54"/>
      <c r="IO38" s="54"/>
      <c r="IP38" s="43"/>
    </row>
    <row r="39" spans="1:250" ht="18" customHeight="1" x14ac:dyDescent="0.2">
      <c r="J39" s="231"/>
      <c r="K39" s="231"/>
      <c r="L39" s="231"/>
      <c r="M39" s="231"/>
      <c r="N39" s="231"/>
      <c r="O39" s="231"/>
      <c r="P39" s="231"/>
      <c r="Q39" s="231"/>
      <c r="U39" s="51">
        <v>2046</v>
      </c>
      <c r="V39" s="43"/>
      <c r="W39" s="43"/>
      <c r="X39" s="43"/>
      <c r="Y39" s="43"/>
      <c r="IM39" s="54"/>
      <c r="IN39" s="54"/>
      <c r="IO39" s="54"/>
      <c r="IP39" s="43"/>
    </row>
    <row r="40" spans="1:250" ht="18" customHeight="1" x14ac:dyDescent="0.2">
      <c r="J40" s="231"/>
      <c r="K40" s="231"/>
      <c r="L40" s="231"/>
      <c r="M40" s="231"/>
      <c r="N40" s="231"/>
      <c r="O40" s="231"/>
      <c r="P40" s="231"/>
      <c r="Q40" s="231"/>
      <c r="U40" s="51">
        <v>2047</v>
      </c>
      <c r="V40" s="43"/>
      <c r="W40" s="43"/>
      <c r="X40" s="43"/>
      <c r="Y40" s="43"/>
      <c r="IM40" s="54"/>
      <c r="IN40" s="54"/>
      <c r="IO40" s="54"/>
      <c r="IP40" s="43"/>
    </row>
    <row r="41" spans="1:250" ht="18" customHeight="1" x14ac:dyDescent="0.2">
      <c r="J41" s="53"/>
      <c r="K41" s="53"/>
      <c r="L41" s="53"/>
      <c r="M41" s="53"/>
      <c r="N41" s="53"/>
      <c r="O41" s="53"/>
      <c r="P41" s="53"/>
      <c r="Q41" s="53"/>
      <c r="U41" s="51">
        <v>2048</v>
      </c>
      <c r="V41" s="43"/>
      <c r="W41" s="43"/>
      <c r="X41" s="43"/>
      <c r="Y41" s="43"/>
      <c r="IM41" s="54"/>
      <c r="IN41" s="54"/>
      <c r="IO41" s="54"/>
      <c r="IP41" s="43"/>
    </row>
    <row r="42" spans="1:250" x14ac:dyDescent="0.2">
      <c r="J42" s="53"/>
      <c r="K42" s="53"/>
      <c r="L42" s="53"/>
      <c r="M42" s="53"/>
      <c r="N42" s="53"/>
      <c r="O42" s="53"/>
      <c r="P42" s="53"/>
      <c r="Q42" s="53"/>
      <c r="U42" s="51">
        <v>2049</v>
      </c>
      <c r="V42" s="43"/>
      <c r="W42" s="43"/>
      <c r="X42" s="43"/>
      <c r="Y42" s="43"/>
      <c r="IM42" s="54"/>
      <c r="IN42" s="54"/>
      <c r="IO42" s="54"/>
      <c r="IP42" s="43"/>
    </row>
    <row r="43" spans="1:250" x14ac:dyDescent="0.2">
      <c r="J43" s="53"/>
      <c r="K43" s="53"/>
      <c r="L43" s="53"/>
      <c r="M43" s="53"/>
      <c r="N43" s="53"/>
      <c r="O43" s="53"/>
      <c r="P43" s="53"/>
      <c r="Q43" s="53"/>
      <c r="U43" s="51">
        <v>2050</v>
      </c>
      <c r="V43" s="43"/>
      <c r="W43" s="43"/>
      <c r="X43" s="43"/>
      <c r="Y43" s="43"/>
      <c r="IM43" s="54"/>
      <c r="IN43" s="54"/>
      <c r="IO43" s="54"/>
      <c r="IP43" s="43"/>
    </row>
    <row r="44" spans="1:250" x14ac:dyDescent="0.2">
      <c r="J44" s="53"/>
      <c r="K44" s="53"/>
      <c r="L44" s="53"/>
      <c r="M44" s="53"/>
      <c r="N44" s="53"/>
      <c r="O44" s="53"/>
      <c r="P44" s="53"/>
      <c r="Q44" s="53"/>
      <c r="U44" s="51">
        <v>2051</v>
      </c>
      <c r="V44" s="43"/>
      <c r="W44" s="43"/>
      <c r="X44" s="43"/>
      <c r="Y44" s="43"/>
      <c r="IM44" s="54"/>
      <c r="IN44" s="54"/>
      <c r="IO44" s="54"/>
      <c r="IP44" s="43"/>
    </row>
    <row r="45" spans="1:250" x14ac:dyDescent="0.2">
      <c r="J45" s="53"/>
      <c r="K45" s="53"/>
      <c r="L45" s="53"/>
      <c r="M45" s="53"/>
      <c r="N45" s="53"/>
      <c r="O45" s="53"/>
      <c r="P45" s="53"/>
      <c r="Q45" s="53"/>
      <c r="U45" s="51">
        <v>2052</v>
      </c>
      <c r="V45" s="43"/>
      <c r="W45" s="43"/>
      <c r="X45" s="43"/>
      <c r="Y45" s="43"/>
      <c r="IM45" s="54"/>
      <c r="IN45" s="54"/>
      <c r="IO45" s="54"/>
      <c r="IP45" s="43"/>
    </row>
    <row r="46" spans="1:250" x14ac:dyDescent="0.2">
      <c r="J46" s="53"/>
      <c r="K46" s="53"/>
      <c r="L46" s="53"/>
      <c r="M46" s="53"/>
      <c r="N46" s="53"/>
      <c r="O46" s="53"/>
      <c r="P46" s="53"/>
      <c r="Q46" s="53"/>
      <c r="U46" s="51">
        <v>2053</v>
      </c>
      <c r="V46" s="43"/>
      <c r="W46" s="43"/>
      <c r="X46" s="43"/>
      <c r="Y46" s="43"/>
      <c r="IM46" s="54"/>
      <c r="IN46" s="54"/>
      <c r="IO46" s="54"/>
      <c r="IP46" s="43"/>
    </row>
    <row r="47" spans="1:250" x14ac:dyDescent="0.2">
      <c r="J47" s="53"/>
      <c r="K47" s="53"/>
      <c r="L47" s="53"/>
      <c r="M47" s="53"/>
      <c r="N47" s="53"/>
      <c r="O47" s="53"/>
      <c r="P47" s="53"/>
      <c r="Q47" s="53"/>
      <c r="U47" s="51">
        <v>2054</v>
      </c>
      <c r="V47" s="43"/>
      <c r="W47" s="43"/>
      <c r="X47" s="43"/>
      <c r="Y47" s="43"/>
      <c r="IM47" s="54"/>
      <c r="IN47" s="54"/>
      <c r="IO47" s="54"/>
      <c r="IP47" s="43"/>
    </row>
    <row r="48" spans="1:250" x14ac:dyDescent="0.2">
      <c r="J48" s="53"/>
      <c r="K48" s="53"/>
      <c r="L48" s="53"/>
      <c r="M48" s="53"/>
      <c r="N48" s="53"/>
      <c r="O48" s="53"/>
      <c r="P48" s="53"/>
      <c r="Q48" s="53"/>
      <c r="U48" s="51">
        <v>2055</v>
      </c>
      <c r="V48" s="43"/>
      <c r="W48" s="43"/>
      <c r="X48" s="43"/>
      <c r="Y48" s="43"/>
      <c r="IM48" s="54"/>
      <c r="IN48" s="54"/>
      <c r="IO48" s="54"/>
      <c r="IP48" s="43"/>
    </row>
    <row r="49" spans="21:250" x14ac:dyDescent="0.2">
      <c r="U49" s="51">
        <v>2056</v>
      </c>
      <c r="V49" s="43"/>
      <c r="W49" s="43"/>
      <c r="X49" s="43"/>
      <c r="Y49" s="43"/>
      <c r="IM49" s="54"/>
      <c r="IN49" s="54"/>
      <c r="IO49" s="54"/>
      <c r="IP49" s="43"/>
    </row>
    <row r="50" spans="21:250" x14ac:dyDescent="0.2">
      <c r="U50" s="51">
        <v>2057</v>
      </c>
      <c r="V50" s="43"/>
      <c r="W50" s="43"/>
      <c r="X50" s="43"/>
      <c r="Y50" s="43"/>
      <c r="IM50" s="54"/>
      <c r="IN50" s="54"/>
      <c r="IO50" s="54"/>
      <c r="IP50" s="43"/>
    </row>
    <row r="51" spans="21:250" x14ac:dyDescent="0.2">
      <c r="U51" s="51">
        <v>2058</v>
      </c>
      <c r="V51" s="43"/>
      <c r="W51" s="43"/>
      <c r="X51" s="43"/>
      <c r="Y51" s="43"/>
      <c r="IM51" s="54"/>
      <c r="IN51" s="54"/>
      <c r="IO51" s="54"/>
      <c r="IP51" s="43"/>
    </row>
    <row r="52" spans="21:250" x14ac:dyDescent="0.2">
      <c r="U52" s="51">
        <v>2059</v>
      </c>
      <c r="V52" s="43"/>
      <c r="W52" s="43"/>
      <c r="X52" s="43"/>
      <c r="Y52" s="43"/>
      <c r="IM52" s="54"/>
      <c r="IN52" s="54"/>
      <c r="IO52" s="54"/>
      <c r="IP52" s="43"/>
    </row>
    <row r="53" spans="21:250" x14ac:dyDescent="0.2">
      <c r="U53" s="51">
        <v>2060</v>
      </c>
      <c r="V53" s="43"/>
      <c r="W53" s="43"/>
      <c r="X53" s="43"/>
      <c r="Y53" s="43"/>
      <c r="IM53" s="54"/>
      <c r="IN53" s="54"/>
      <c r="IO53" s="54"/>
      <c r="IP53" s="43"/>
    </row>
    <row r="54" spans="21:250" x14ac:dyDescent="0.2">
      <c r="U54" s="51">
        <v>2061</v>
      </c>
      <c r="V54" s="43"/>
      <c r="W54" s="43"/>
      <c r="X54" s="43"/>
      <c r="Y54" s="43"/>
      <c r="IM54" s="54"/>
      <c r="IN54" s="54"/>
      <c r="IO54" s="54"/>
      <c r="IP54" s="43"/>
    </row>
    <row r="55" spans="21:250" x14ac:dyDescent="0.2">
      <c r="U55" s="51">
        <v>2062</v>
      </c>
      <c r="V55" s="43"/>
      <c r="W55" s="43"/>
      <c r="X55" s="43"/>
      <c r="Y55" s="43"/>
      <c r="IM55" s="54"/>
      <c r="IN55" s="54"/>
      <c r="IO55" s="54"/>
      <c r="IP55" s="43"/>
    </row>
    <row r="56" spans="21:250" x14ac:dyDescent="0.2">
      <c r="U56" s="51">
        <v>2063</v>
      </c>
      <c r="V56" s="43"/>
      <c r="W56" s="43"/>
      <c r="X56" s="43"/>
      <c r="Y56" s="43"/>
      <c r="IM56" s="54"/>
      <c r="IN56" s="54"/>
      <c r="IO56" s="54"/>
      <c r="IP56" s="43"/>
    </row>
    <row r="57" spans="21:250" x14ac:dyDescent="0.2">
      <c r="U57" s="51">
        <v>2064</v>
      </c>
      <c r="V57" s="43"/>
      <c r="W57" s="43"/>
      <c r="X57" s="43"/>
      <c r="Y57" s="43"/>
      <c r="IM57" s="54"/>
      <c r="IN57" s="54"/>
      <c r="IO57" s="54"/>
      <c r="IP57" s="43"/>
    </row>
    <row r="58" spans="21:250" x14ac:dyDescent="0.2">
      <c r="U58" s="51">
        <v>2065</v>
      </c>
      <c r="V58" s="43"/>
      <c r="W58" s="43"/>
      <c r="X58" s="43"/>
      <c r="Y58" s="43"/>
      <c r="IM58" s="54"/>
      <c r="IN58" s="54"/>
      <c r="IO58" s="54"/>
      <c r="IP58" s="43"/>
    </row>
    <row r="59" spans="21:250" x14ac:dyDescent="0.2">
      <c r="U59" s="51">
        <v>2066</v>
      </c>
      <c r="V59" s="43"/>
      <c r="W59" s="43"/>
      <c r="X59" s="43"/>
      <c r="Y59" s="43"/>
      <c r="IM59" s="54"/>
      <c r="IN59" s="54"/>
      <c r="IO59" s="54"/>
      <c r="IP59" s="43"/>
    </row>
    <row r="60" spans="21:250" x14ac:dyDescent="0.2">
      <c r="U60" s="51">
        <v>2067</v>
      </c>
      <c r="V60" s="43"/>
      <c r="W60" s="43"/>
      <c r="X60" s="43"/>
      <c r="Y60" s="43"/>
      <c r="IM60" s="54"/>
      <c r="IN60" s="54"/>
      <c r="IO60" s="54"/>
      <c r="IP60" s="43"/>
    </row>
    <row r="61" spans="21:250" x14ac:dyDescent="0.2">
      <c r="U61" s="51">
        <v>2068</v>
      </c>
      <c r="V61" s="43"/>
      <c r="W61" s="43"/>
      <c r="X61" s="43"/>
      <c r="Y61" s="43"/>
      <c r="IM61" s="54"/>
      <c r="IN61" s="54"/>
      <c r="IO61" s="54"/>
      <c r="IP61" s="43"/>
    </row>
    <row r="62" spans="21:250" x14ac:dyDescent="0.2">
      <c r="U62" s="51">
        <v>2069</v>
      </c>
      <c r="V62" s="43"/>
      <c r="W62" s="43"/>
      <c r="X62" s="43"/>
      <c r="Y62" s="43"/>
      <c r="IM62" s="54"/>
      <c r="IN62" s="54"/>
      <c r="IO62" s="54"/>
      <c r="IP62" s="43"/>
    </row>
    <row r="63" spans="21:250" x14ac:dyDescent="0.2">
      <c r="U63" s="51">
        <v>2070</v>
      </c>
      <c r="V63" s="43"/>
      <c r="W63" s="43"/>
      <c r="X63" s="43"/>
      <c r="Y63" s="43"/>
      <c r="IM63" s="54"/>
      <c r="IN63" s="54"/>
      <c r="IO63" s="54"/>
      <c r="IP63" s="43"/>
    </row>
    <row r="64" spans="21:250" x14ac:dyDescent="0.2">
      <c r="U64" s="51">
        <v>2071</v>
      </c>
      <c r="V64" s="43"/>
      <c r="W64" s="43"/>
      <c r="X64" s="43"/>
      <c r="Y64" s="43"/>
      <c r="IM64" s="54"/>
      <c r="IN64" s="54"/>
      <c r="IO64" s="54"/>
      <c r="IP64" s="43"/>
    </row>
    <row r="65" spans="21:250" x14ac:dyDescent="0.2">
      <c r="U65" s="51">
        <v>2072</v>
      </c>
      <c r="V65" s="43"/>
      <c r="W65" s="43"/>
      <c r="X65" s="43"/>
      <c r="Y65" s="43"/>
      <c r="IM65" s="54"/>
      <c r="IN65" s="54"/>
      <c r="IO65" s="54"/>
      <c r="IP65" s="43"/>
    </row>
    <row r="66" spans="21:250" x14ac:dyDescent="0.2">
      <c r="U66" s="51">
        <v>2073</v>
      </c>
      <c r="V66" s="43"/>
      <c r="W66" s="43"/>
      <c r="X66" s="43"/>
      <c r="Y66" s="43"/>
      <c r="IM66" s="54"/>
      <c r="IN66" s="54"/>
      <c r="IO66" s="54"/>
      <c r="IP66" s="43"/>
    </row>
    <row r="67" spans="21:250" x14ac:dyDescent="0.2">
      <c r="U67" s="51">
        <v>2074</v>
      </c>
      <c r="V67" s="43"/>
      <c r="W67" s="43"/>
      <c r="X67" s="43"/>
      <c r="Y67" s="43"/>
      <c r="IM67" s="54"/>
      <c r="IN67" s="54"/>
      <c r="IO67" s="54"/>
      <c r="IP67" s="43"/>
    </row>
    <row r="68" spans="21:250" x14ac:dyDescent="0.2">
      <c r="U68" s="51">
        <v>2075</v>
      </c>
      <c r="V68" s="43"/>
      <c r="W68" s="43"/>
      <c r="X68" s="43"/>
      <c r="Y68" s="43"/>
      <c r="IM68" s="54"/>
      <c r="IN68" s="54"/>
      <c r="IO68" s="54"/>
      <c r="IP68" s="43"/>
    </row>
    <row r="69" spans="21:250" x14ac:dyDescent="0.2">
      <c r="U69" s="51">
        <v>2076</v>
      </c>
      <c r="V69" s="43"/>
      <c r="W69" s="43"/>
      <c r="X69" s="43"/>
      <c r="Y69" s="43"/>
      <c r="IM69" s="54"/>
      <c r="IN69" s="54"/>
      <c r="IO69" s="54"/>
      <c r="IP69" s="43"/>
    </row>
    <row r="70" spans="21:250" x14ac:dyDescent="0.2">
      <c r="U70" s="51">
        <v>2077</v>
      </c>
      <c r="V70" s="43"/>
      <c r="W70" s="43"/>
      <c r="X70" s="43"/>
      <c r="Y70" s="43"/>
      <c r="IM70" s="54"/>
      <c r="IN70" s="54"/>
      <c r="IO70" s="54"/>
      <c r="IP70" s="43"/>
    </row>
    <row r="71" spans="21:250" x14ac:dyDescent="0.2">
      <c r="U71" s="51">
        <v>2078</v>
      </c>
      <c r="V71" s="43"/>
      <c r="W71" s="43"/>
      <c r="X71" s="43"/>
      <c r="Y71" s="43"/>
      <c r="IM71" s="54"/>
      <c r="IN71" s="54"/>
      <c r="IO71" s="54"/>
      <c r="IP71" s="43"/>
    </row>
    <row r="72" spans="21:250" x14ac:dyDescent="0.2">
      <c r="U72" s="51">
        <v>2079</v>
      </c>
      <c r="V72" s="43"/>
      <c r="W72" s="43"/>
      <c r="X72" s="43"/>
      <c r="Y72" s="43"/>
      <c r="IM72" s="54"/>
      <c r="IN72" s="54"/>
      <c r="IO72" s="54"/>
      <c r="IP72" s="43"/>
    </row>
    <row r="73" spans="21:250" x14ac:dyDescent="0.2">
      <c r="U73" s="51">
        <v>2080</v>
      </c>
      <c r="V73" s="43"/>
      <c r="W73" s="43"/>
      <c r="X73" s="43"/>
      <c r="Y73" s="43"/>
      <c r="IM73" s="54"/>
      <c r="IN73" s="54"/>
      <c r="IO73" s="54"/>
      <c r="IP73" s="43"/>
    </row>
    <row r="74" spans="21:250" x14ac:dyDescent="0.2">
      <c r="U74" s="51">
        <v>2081</v>
      </c>
      <c r="V74" s="43"/>
      <c r="W74" s="43"/>
      <c r="X74" s="43"/>
      <c r="Y74" s="43"/>
      <c r="IM74" s="54"/>
      <c r="IN74" s="54"/>
      <c r="IO74" s="54"/>
      <c r="IP74" s="43"/>
    </row>
    <row r="75" spans="21:250" x14ac:dyDescent="0.2">
      <c r="U75" s="51">
        <v>2082</v>
      </c>
      <c r="V75" s="43"/>
      <c r="W75" s="43"/>
      <c r="X75" s="43"/>
      <c r="Y75" s="43"/>
      <c r="IM75" s="54"/>
      <c r="IN75" s="54"/>
      <c r="IO75" s="54"/>
      <c r="IP75" s="43"/>
    </row>
    <row r="76" spans="21:250" x14ac:dyDescent="0.2">
      <c r="U76" s="51">
        <v>2083</v>
      </c>
      <c r="V76" s="43"/>
      <c r="W76" s="43"/>
      <c r="X76" s="43"/>
      <c r="Y76" s="43"/>
      <c r="IM76" s="54"/>
      <c r="IN76" s="54"/>
      <c r="IO76" s="54"/>
      <c r="IP76" s="43"/>
    </row>
    <row r="77" spans="21:250" x14ac:dyDescent="0.2">
      <c r="U77" s="51">
        <v>2084</v>
      </c>
      <c r="V77" s="43"/>
      <c r="W77" s="43"/>
      <c r="X77" s="43"/>
      <c r="Y77" s="43"/>
      <c r="IM77" s="54"/>
      <c r="IN77" s="54"/>
      <c r="IO77" s="54"/>
      <c r="IP77" s="43"/>
    </row>
    <row r="78" spans="21:250" x14ac:dyDescent="0.2">
      <c r="U78" s="51">
        <v>2085</v>
      </c>
      <c r="V78" s="43"/>
      <c r="W78" s="43"/>
      <c r="X78" s="43"/>
      <c r="Y78" s="43"/>
      <c r="IM78" s="54"/>
      <c r="IN78" s="54"/>
      <c r="IO78" s="54"/>
      <c r="IP78" s="43"/>
    </row>
    <row r="79" spans="21:250" x14ac:dyDescent="0.2">
      <c r="U79" s="51">
        <v>2086</v>
      </c>
      <c r="V79" s="43"/>
      <c r="W79" s="43"/>
      <c r="X79" s="43"/>
      <c r="Y79" s="43"/>
      <c r="IM79" s="54"/>
      <c r="IN79" s="54"/>
      <c r="IO79" s="54"/>
      <c r="IP79" s="43"/>
    </row>
    <row r="80" spans="21:250" x14ac:dyDescent="0.2">
      <c r="U80" s="51">
        <v>2087</v>
      </c>
      <c r="V80" s="43"/>
      <c r="W80" s="43"/>
      <c r="X80" s="43"/>
      <c r="Y80" s="43"/>
      <c r="IM80" s="54"/>
      <c r="IN80" s="54"/>
      <c r="IO80" s="54"/>
      <c r="IP80" s="43"/>
    </row>
    <row r="81" spans="21:255" x14ac:dyDescent="0.2">
      <c r="U81" s="51">
        <v>2088</v>
      </c>
      <c r="V81" s="43"/>
      <c r="W81" s="43"/>
      <c r="X81" s="43"/>
      <c r="Y81" s="43"/>
      <c r="IM81" s="54"/>
      <c r="IN81" s="54"/>
      <c r="IO81" s="54"/>
      <c r="IP81" s="43"/>
    </row>
    <row r="82" spans="21:255" x14ac:dyDescent="0.2">
      <c r="U82" s="51">
        <v>2089</v>
      </c>
      <c r="V82" s="43"/>
      <c r="W82" s="43"/>
      <c r="X82" s="43"/>
      <c r="Y82" s="43"/>
      <c r="IM82" s="54"/>
      <c r="IN82" s="54"/>
      <c r="IO82" s="54"/>
      <c r="IP82" s="43"/>
    </row>
    <row r="83" spans="21:255" x14ac:dyDescent="0.2">
      <c r="U83" s="51">
        <v>2090</v>
      </c>
      <c r="V83" s="43"/>
      <c r="W83" s="43"/>
      <c r="X83" s="43"/>
      <c r="Y83" s="43"/>
      <c r="IM83" s="54"/>
      <c r="IN83" s="54"/>
      <c r="IO83" s="54"/>
      <c r="IP83" s="43"/>
    </row>
    <row r="84" spans="21:255" x14ac:dyDescent="0.2">
      <c r="U84" s="51">
        <v>2091</v>
      </c>
      <c r="V84" s="43"/>
      <c r="W84" s="43"/>
      <c r="X84" s="43"/>
      <c r="Y84" s="43"/>
      <c r="IM84" s="54"/>
      <c r="IN84" s="54"/>
      <c r="IO84" s="54"/>
      <c r="IP84" s="43"/>
    </row>
    <row r="85" spans="21:255" x14ac:dyDescent="0.2">
      <c r="U85" s="51">
        <v>2092</v>
      </c>
      <c r="V85" s="43"/>
      <c r="W85" s="43"/>
      <c r="X85" s="43"/>
      <c r="Y85" s="43"/>
      <c r="IM85" s="54"/>
      <c r="IN85" s="54"/>
      <c r="IO85" s="54"/>
      <c r="IP85" s="43"/>
    </row>
    <row r="86" spans="21:255" x14ac:dyDescent="0.2">
      <c r="U86" s="51">
        <v>2093</v>
      </c>
      <c r="V86" s="43"/>
      <c r="W86" s="43"/>
      <c r="X86" s="43"/>
      <c r="Y86" s="43"/>
      <c r="IM86" s="54"/>
      <c r="IN86" s="54"/>
      <c r="IO86" s="54"/>
      <c r="IP86" s="43"/>
    </row>
    <row r="87" spans="21:255" x14ac:dyDescent="0.2">
      <c r="U87" s="51">
        <v>2094</v>
      </c>
      <c r="V87" s="43"/>
      <c r="W87" s="43"/>
      <c r="X87" s="43"/>
      <c r="Y87" s="43"/>
      <c r="IM87" s="54"/>
      <c r="IN87" s="54"/>
      <c r="IO87" s="54"/>
      <c r="IP87" s="54"/>
    </row>
    <row r="88" spans="21:255" x14ac:dyDescent="0.2">
      <c r="U88" s="51">
        <v>2095</v>
      </c>
      <c r="V88" s="54"/>
      <c r="W88" s="54"/>
      <c r="X88" s="54"/>
      <c r="Y88" s="54"/>
      <c r="IM88" s="54"/>
      <c r="IN88" s="54"/>
      <c r="IO88" s="54"/>
      <c r="IP88" s="54"/>
      <c r="IQ88" s="54"/>
      <c r="IR88" s="54"/>
      <c r="IS88" s="54"/>
      <c r="IT88" s="54"/>
      <c r="IU88" s="54"/>
    </row>
    <row r="89" spans="21:255" x14ac:dyDescent="0.2">
      <c r="U89" s="51">
        <v>2096</v>
      </c>
      <c r="IM89" s="54"/>
      <c r="IN89" s="54"/>
      <c r="IO89" s="54"/>
      <c r="IP89" s="54"/>
      <c r="IQ89" s="54"/>
      <c r="IR89" s="54"/>
      <c r="IS89" s="54"/>
      <c r="IT89" s="54"/>
      <c r="IU89" s="54"/>
    </row>
    <row r="90" spans="21:255" x14ac:dyDescent="0.2">
      <c r="U90" s="51">
        <v>2097</v>
      </c>
      <c r="IM90" s="54"/>
      <c r="IN90" s="54"/>
      <c r="IO90" s="54"/>
      <c r="IP90" s="54"/>
      <c r="IQ90" s="54"/>
      <c r="IR90" s="54"/>
      <c r="IS90" s="54"/>
      <c r="IT90" s="54"/>
      <c r="IU90" s="54"/>
    </row>
    <row r="91" spans="21:255" x14ac:dyDescent="0.2">
      <c r="U91" s="51">
        <v>2098</v>
      </c>
      <c r="IM91" s="54"/>
      <c r="IN91" s="54"/>
      <c r="IO91" s="54"/>
      <c r="IP91" s="54"/>
      <c r="IQ91" s="54"/>
      <c r="IR91" s="54"/>
      <c r="IS91" s="54"/>
      <c r="IT91" s="54"/>
      <c r="IU91" s="54"/>
    </row>
    <row r="92" spans="21:255" x14ac:dyDescent="0.2">
      <c r="U92" s="51">
        <v>2099</v>
      </c>
      <c r="IM92" s="54"/>
      <c r="IN92" s="54"/>
      <c r="IO92" s="54"/>
      <c r="IP92" s="54"/>
      <c r="IQ92" s="54"/>
      <c r="IR92" s="54"/>
      <c r="IS92" s="54"/>
      <c r="IT92" s="54"/>
      <c r="IU92" s="54"/>
    </row>
    <row r="93" spans="21:255" x14ac:dyDescent="0.2">
      <c r="U93" s="51">
        <v>2100</v>
      </c>
      <c r="IM93" s="54"/>
      <c r="IN93" s="54"/>
      <c r="IO93" s="54"/>
      <c r="IP93" s="54"/>
      <c r="IT93" s="54"/>
      <c r="IU93" s="54"/>
    </row>
    <row r="94" spans="21:255" x14ac:dyDescent="0.2">
      <c r="IM94" s="54"/>
      <c r="IN94" s="54"/>
      <c r="IO94" s="54"/>
      <c r="IP94" s="54"/>
      <c r="IT94" s="54"/>
      <c r="IU94" s="54"/>
    </row>
    <row r="95" spans="21:255" x14ac:dyDescent="0.2">
      <c r="IM95" s="54"/>
      <c r="IN95" s="54"/>
      <c r="IO95" s="54"/>
      <c r="IP95" s="54"/>
      <c r="IT95" s="54"/>
      <c r="IU95" s="54"/>
    </row>
    <row r="96" spans="21:255" x14ac:dyDescent="0.2">
      <c r="IM96" s="54"/>
      <c r="IN96" s="54"/>
      <c r="IO96" s="54"/>
      <c r="IP96" s="54"/>
      <c r="IT96" s="54"/>
      <c r="IU96" s="54"/>
    </row>
    <row r="97" spans="247:255" x14ac:dyDescent="0.2">
      <c r="IM97" s="54"/>
      <c r="IN97" s="54"/>
      <c r="IO97" s="54"/>
      <c r="IP97" s="54"/>
      <c r="IT97" s="54"/>
      <c r="IU97" s="54"/>
    </row>
    <row r="98" spans="247:255" x14ac:dyDescent="0.2">
      <c r="IM98" s="54"/>
      <c r="IN98" s="54"/>
      <c r="IO98" s="54"/>
      <c r="IP98" s="54"/>
      <c r="IT98" s="54"/>
      <c r="IU98" s="54"/>
    </row>
  </sheetData>
  <sheetProtection algorithmName="SHA-512" hashValue="S+Cc8Q6x41vWegAzjN2S3W7wNehPl86FN6aJrOSDC0iI8MKVgAZAqhqhDUVEyKghiuaq6H1YlpSQ98YOpmranQ==" saltValue="acXWjYhOLTEIPVvvOj+ATA==" spinCount="100000" sheet="1" objects="1" scenarios="1" selectLockedCells="1"/>
  <dataConsolidate/>
  <mergeCells count="43">
    <mergeCell ref="J36:Q36"/>
    <mergeCell ref="J37:Q37"/>
    <mergeCell ref="J38:Q38"/>
    <mergeCell ref="J39:Q39"/>
    <mergeCell ref="J40:Q40"/>
    <mergeCell ref="B31:H31"/>
    <mergeCell ref="B32:H32"/>
    <mergeCell ref="B30:H30"/>
    <mergeCell ref="J30:Q30"/>
    <mergeCell ref="J31:Q31"/>
    <mergeCell ref="J33:Q33"/>
    <mergeCell ref="J34:Q34"/>
    <mergeCell ref="J35:Q35"/>
    <mergeCell ref="J25:Q25"/>
    <mergeCell ref="J26:Q26"/>
    <mergeCell ref="J27:Q27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15:Q15"/>
    <mergeCell ref="J16:Q16"/>
    <mergeCell ref="J17:Q17"/>
    <mergeCell ref="C18:G18"/>
    <mergeCell ref="J18:Q18"/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</mergeCells>
  <dataValidations count="4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</dataValidations>
  <hyperlinks>
    <hyperlink ref="B29:H29" location="'Биланс на состојба'!A1" display="БС: Биланс на состојба"/>
    <hyperlink ref="B30:H30" location="'Биланс на успех - природа'!A1" display="БУ: Биланс на успех"/>
    <hyperlink ref="B31:H31" location="'Паричен тек'!A1" display="ПТ: Извештај за паричните текови"/>
    <hyperlink ref="B32:H32" location="Капитал!A1" display="ПК: Извештај за промени во капиталот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41" zoomScale="120" workbookViewId="0">
      <selection activeCell="D10" sqref="D10"/>
    </sheetView>
  </sheetViews>
  <sheetFormatPr defaultRowHeight="12.75" x14ac:dyDescent="0.2"/>
  <cols>
    <col min="1" max="1" width="65.5703125" style="100" customWidth="1"/>
    <col min="2" max="3" width="17.42578125" style="100" customWidth="1"/>
    <col min="4" max="4" width="10.28515625" style="100" customWidth="1"/>
    <col min="5" max="16384" width="9.140625" style="100"/>
  </cols>
  <sheetData>
    <row r="1" spans="1:6" x14ac:dyDescent="0.2">
      <c r="A1" s="99" t="s">
        <v>310</v>
      </c>
      <c r="B1" s="232" t="str">
        <f>'ФИ-Почетна'!$C$18</f>
        <v xml:space="preserve">ТЕТЕКС АД </v>
      </c>
      <c r="C1" s="232"/>
      <c r="D1" s="232"/>
    </row>
    <row r="2" spans="1:6" x14ac:dyDescent="0.2">
      <c r="A2" s="99" t="s">
        <v>318</v>
      </c>
      <c r="B2" s="101" t="str">
        <f>'ФИ-Почетна'!$C$22</f>
        <v>01.01 - 31.12</v>
      </c>
      <c r="C2" s="102"/>
      <c r="D2" s="103"/>
    </row>
    <row r="3" spans="1:6" x14ac:dyDescent="0.2">
      <c r="A3" s="99" t="s">
        <v>315</v>
      </c>
      <c r="B3" s="101">
        <f>'ФИ-Почетна'!$C$23</f>
        <v>2022</v>
      </c>
      <c r="C3" s="102"/>
      <c r="D3" s="103"/>
    </row>
    <row r="4" spans="1:6" x14ac:dyDescent="0.2">
      <c r="A4" s="104" t="s">
        <v>319</v>
      </c>
      <c r="B4" s="105" t="str">
        <f>'ФИ-Почетна'!$C$20</f>
        <v>не</v>
      </c>
      <c r="C4" s="106"/>
      <c r="D4" s="106"/>
      <c r="F4" s="107"/>
    </row>
    <row r="5" spans="1:6" x14ac:dyDescent="0.2">
      <c r="A5" s="104"/>
      <c r="B5" s="105"/>
      <c r="C5" s="106"/>
      <c r="D5" s="106"/>
      <c r="F5" s="107"/>
    </row>
    <row r="6" spans="1:6" ht="18" x14ac:dyDescent="0.2">
      <c r="A6" s="235" t="s">
        <v>375</v>
      </c>
      <c r="B6" s="235"/>
      <c r="C6" s="235"/>
      <c r="D6" s="235"/>
      <c r="F6" s="107"/>
    </row>
    <row r="7" spans="1:6" x14ac:dyDescent="0.2">
      <c r="A7" s="233" t="s">
        <v>376</v>
      </c>
      <c r="B7" s="233"/>
      <c r="C7" s="233"/>
      <c r="D7" s="233"/>
      <c r="F7" s="107"/>
    </row>
    <row r="8" spans="1:6" ht="12.75" customHeight="1" thickBot="1" x14ac:dyDescent="0.25">
      <c r="A8" s="106"/>
      <c r="B8" s="234" t="s">
        <v>24</v>
      </c>
      <c r="C8" s="234"/>
      <c r="D8" s="234"/>
      <c r="F8" s="107"/>
    </row>
    <row r="9" spans="1:6" s="110" customFormat="1" ht="33" customHeight="1" thickTop="1" thickBot="1" x14ac:dyDescent="0.25">
      <c r="A9" s="108" t="s">
        <v>22</v>
      </c>
      <c r="B9" s="109" t="s">
        <v>20</v>
      </c>
      <c r="C9" s="109" t="s">
        <v>36</v>
      </c>
      <c r="D9" s="109" t="s">
        <v>21</v>
      </c>
      <c r="F9" s="111"/>
    </row>
    <row r="10" spans="1:6" ht="14.25" thickTop="1" thickBot="1" x14ac:dyDescent="0.25">
      <c r="A10" s="83" t="s">
        <v>174</v>
      </c>
      <c r="B10" s="82"/>
      <c r="C10" s="82"/>
      <c r="D10" s="82"/>
      <c r="F10" s="111"/>
    </row>
    <row r="11" spans="1:6" ht="14.25" thickTop="1" thickBot="1" x14ac:dyDescent="0.25">
      <c r="A11" s="87" t="s">
        <v>159</v>
      </c>
      <c r="B11" s="75">
        <f>B12+B13+B18+B19+B25+B26</f>
        <v>1032294</v>
      </c>
      <c r="C11" s="75">
        <f>C12+C13+C18+C19+C25+C26</f>
        <v>1135199</v>
      </c>
      <c r="D11" s="75">
        <f t="shared" ref="D11:D35" si="0">IF(B11&lt;=0,0,C11/B11*100)</f>
        <v>109.96857484398825</v>
      </c>
      <c r="F11" s="111"/>
    </row>
    <row r="12" spans="1:6" ht="14.25" thickTop="1" thickBot="1" x14ac:dyDescent="0.25">
      <c r="A12" s="87" t="s">
        <v>160</v>
      </c>
      <c r="B12" s="94">
        <v>0</v>
      </c>
      <c r="C12" s="94">
        <v>0</v>
      </c>
      <c r="D12" s="75">
        <f t="shared" si="0"/>
        <v>0</v>
      </c>
      <c r="F12" s="111"/>
    </row>
    <row r="13" spans="1:6" ht="14.25" thickTop="1" thickBot="1" x14ac:dyDescent="0.25">
      <c r="A13" s="87" t="s">
        <v>292</v>
      </c>
      <c r="B13" s="75">
        <f>SUM(B14:B17)</f>
        <v>85779</v>
      </c>
      <c r="C13" s="75">
        <f>SUM(C14:C17)</f>
        <v>89501</v>
      </c>
      <c r="D13" s="75">
        <f t="shared" si="0"/>
        <v>104.33905734503783</v>
      </c>
      <c r="F13" s="111"/>
    </row>
    <row r="14" spans="1:6" ht="14.25" thickTop="1" thickBot="1" x14ac:dyDescent="0.25">
      <c r="A14" s="88" t="s">
        <v>296</v>
      </c>
      <c r="B14" s="77">
        <v>83600</v>
      </c>
      <c r="C14" s="77">
        <v>87309</v>
      </c>
      <c r="D14" s="76">
        <f>IF(B14&lt;=0,0,C14/B14*100)</f>
        <v>104.4366028708134</v>
      </c>
      <c r="F14" s="111"/>
    </row>
    <row r="15" spans="1:6" ht="27" thickTop="1" thickBot="1" x14ac:dyDescent="0.25">
      <c r="A15" s="88" t="s">
        <v>259</v>
      </c>
      <c r="B15" s="77">
        <v>2179</v>
      </c>
      <c r="C15" s="77">
        <v>2192</v>
      </c>
      <c r="D15" s="76">
        <f>IF(B15&lt;=0,0,C15/B15*100)</f>
        <v>100.59660394676457</v>
      </c>
      <c r="F15" s="111"/>
    </row>
    <row r="16" spans="1:6" ht="14.25" thickTop="1" thickBot="1" x14ac:dyDescent="0.25">
      <c r="A16" s="88" t="s">
        <v>260</v>
      </c>
      <c r="B16" s="77"/>
      <c r="C16" s="77"/>
      <c r="D16" s="76">
        <f>IF(B16&lt;=0,0,C16/B16*100)</f>
        <v>0</v>
      </c>
      <c r="F16" s="111"/>
    </row>
    <row r="17" spans="1:6" ht="14.25" thickTop="1" thickBot="1" x14ac:dyDescent="0.25">
      <c r="A17" s="88" t="s">
        <v>163</v>
      </c>
      <c r="B17" s="77"/>
      <c r="C17" s="77"/>
      <c r="D17" s="76">
        <f>IF(B17&lt;=0,0,C17/B17*100)</f>
        <v>0</v>
      </c>
      <c r="F17" s="111"/>
    </row>
    <row r="18" spans="1:6" ht="14.25" thickTop="1" thickBot="1" x14ac:dyDescent="0.25">
      <c r="A18" s="87" t="s">
        <v>293</v>
      </c>
      <c r="B18" s="94">
        <v>463657</v>
      </c>
      <c r="C18" s="94">
        <v>561913</v>
      </c>
      <c r="D18" s="75">
        <f t="shared" si="0"/>
        <v>121.19152735750782</v>
      </c>
      <c r="F18" s="111"/>
    </row>
    <row r="19" spans="1:6" ht="14.25" thickTop="1" thickBot="1" x14ac:dyDescent="0.25">
      <c r="A19" s="87" t="s">
        <v>294</v>
      </c>
      <c r="B19" s="75">
        <f>SUM(B20:B24)</f>
        <v>482858</v>
      </c>
      <c r="C19" s="75">
        <f>SUM(C20:C24)</f>
        <v>483785</v>
      </c>
      <c r="D19" s="75">
        <f t="shared" si="0"/>
        <v>100.19198190772443</v>
      </c>
      <c r="F19" s="111"/>
    </row>
    <row r="20" spans="1:6" ht="14.25" thickTop="1" thickBot="1" x14ac:dyDescent="0.25">
      <c r="A20" s="88" t="s">
        <v>161</v>
      </c>
      <c r="B20" s="77">
        <v>39315</v>
      </c>
      <c r="C20" s="77">
        <v>39315</v>
      </c>
      <c r="D20" s="76">
        <f t="shared" si="0"/>
        <v>100</v>
      </c>
      <c r="F20" s="111"/>
    </row>
    <row r="21" spans="1:6" ht="14.25" thickTop="1" thickBot="1" x14ac:dyDescent="0.25">
      <c r="A21" s="88" t="s">
        <v>162</v>
      </c>
      <c r="B21" s="77">
        <v>428359</v>
      </c>
      <c r="C21" s="77">
        <v>428359</v>
      </c>
      <c r="D21" s="76">
        <f t="shared" si="0"/>
        <v>100</v>
      </c>
      <c r="F21" s="111"/>
    </row>
    <row r="22" spans="1:6" ht="14.25" thickTop="1" thickBot="1" x14ac:dyDescent="0.25">
      <c r="A22" s="88" t="s">
        <v>261</v>
      </c>
      <c r="B22" s="77"/>
      <c r="C22" s="77"/>
      <c r="D22" s="76">
        <f t="shared" si="0"/>
        <v>0</v>
      </c>
      <c r="F22" s="111"/>
    </row>
    <row r="23" spans="1:6" ht="14.25" thickTop="1" thickBot="1" x14ac:dyDescent="0.25">
      <c r="A23" s="88" t="s">
        <v>164</v>
      </c>
      <c r="B23" s="77">
        <v>15184</v>
      </c>
      <c r="C23" s="77">
        <v>16111</v>
      </c>
      <c r="D23" s="76">
        <f t="shared" si="0"/>
        <v>106.10511064278188</v>
      </c>
      <c r="F23" s="111"/>
    </row>
    <row r="24" spans="1:6" ht="14.25" thickTop="1" thickBot="1" x14ac:dyDescent="0.25">
      <c r="A24" s="88" t="s">
        <v>262</v>
      </c>
      <c r="B24" s="77"/>
      <c r="C24" s="77"/>
      <c r="D24" s="76">
        <f t="shared" si="0"/>
        <v>0</v>
      </c>
      <c r="F24" s="111"/>
    </row>
    <row r="25" spans="1:6" ht="15.75" customHeight="1" thickTop="1" thickBot="1" x14ac:dyDescent="0.25">
      <c r="A25" s="87" t="s">
        <v>295</v>
      </c>
      <c r="B25" s="94"/>
      <c r="C25" s="94"/>
      <c r="D25" s="75">
        <f t="shared" si="0"/>
        <v>0</v>
      </c>
      <c r="F25" s="111"/>
    </row>
    <row r="26" spans="1:6" ht="14.25" thickTop="1" thickBot="1" x14ac:dyDescent="0.25">
      <c r="A26" s="87" t="s">
        <v>165</v>
      </c>
      <c r="B26" s="94">
        <v>0</v>
      </c>
      <c r="C26" s="94">
        <v>0</v>
      </c>
      <c r="D26" s="75">
        <f t="shared" si="0"/>
        <v>0</v>
      </c>
      <c r="F26" s="111"/>
    </row>
    <row r="27" spans="1:6" ht="14.25" thickTop="1" thickBot="1" x14ac:dyDescent="0.25">
      <c r="A27" s="87" t="s">
        <v>172</v>
      </c>
      <c r="B27" s="75">
        <f>SUM(B28:B33)</f>
        <v>593919</v>
      </c>
      <c r="C27" s="75">
        <f>SUM(C28:C33)</f>
        <v>569222</v>
      </c>
      <c r="D27" s="75">
        <f t="shared" si="0"/>
        <v>95.841688849826326</v>
      </c>
      <c r="F27" s="111"/>
    </row>
    <row r="28" spans="1:6" ht="14.25" thickTop="1" thickBot="1" x14ac:dyDescent="0.25">
      <c r="A28" s="89" t="s">
        <v>166</v>
      </c>
      <c r="B28" s="77">
        <v>508743</v>
      </c>
      <c r="C28" s="77">
        <v>503171</v>
      </c>
      <c r="D28" s="76">
        <f t="shared" si="0"/>
        <v>98.904751515008556</v>
      </c>
      <c r="F28" s="111"/>
    </row>
    <row r="29" spans="1:6" ht="15.75" customHeight="1" thickTop="1" thickBot="1" x14ac:dyDescent="0.25">
      <c r="A29" s="89" t="s">
        <v>167</v>
      </c>
      <c r="B29" s="77">
        <v>832</v>
      </c>
      <c r="C29" s="77">
        <v>2184</v>
      </c>
      <c r="D29" s="76">
        <f t="shared" si="0"/>
        <v>262.5</v>
      </c>
      <c r="F29" s="111"/>
    </row>
    <row r="30" spans="1:6" ht="14.25" thickTop="1" thickBot="1" x14ac:dyDescent="0.25">
      <c r="A30" s="89" t="s">
        <v>168</v>
      </c>
      <c r="B30" s="77">
        <v>46108</v>
      </c>
      <c r="C30" s="77">
        <v>2672</v>
      </c>
      <c r="D30" s="76">
        <f t="shared" si="0"/>
        <v>5.7950897891905964</v>
      </c>
      <c r="F30" s="111"/>
    </row>
    <row r="31" spans="1:6" ht="14.25" thickTop="1" thickBot="1" x14ac:dyDescent="0.25">
      <c r="A31" s="89" t="s">
        <v>169</v>
      </c>
      <c r="B31" s="77">
        <v>22102</v>
      </c>
      <c r="C31" s="77">
        <v>102</v>
      </c>
      <c r="D31" s="76">
        <f t="shared" si="0"/>
        <v>0.46149669713148134</v>
      </c>
      <c r="F31" s="111"/>
    </row>
    <row r="32" spans="1:6" ht="14.25" thickTop="1" thickBot="1" x14ac:dyDescent="0.25">
      <c r="A32" s="89" t="s">
        <v>170</v>
      </c>
      <c r="B32" s="77">
        <v>4520</v>
      </c>
      <c r="C32" s="77">
        <v>43930</v>
      </c>
      <c r="D32" s="76">
        <f t="shared" si="0"/>
        <v>971.90265486725662</v>
      </c>
      <c r="F32" s="111"/>
    </row>
    <row r="33" spans="1:6" ht="14.25" thickTop="1" thickBot="1" x14ac:dyDescent="0.25">
      <c r="A33" s="89" t="s">
        <v>300</v>
      </c>
      <c r="B33" s="77">
        <v>11614</v>
      </c>
      <c r="C33" s="77">
        <v>17163</v>
      </c>
      <c r="D33" s="76">
        <f t="shared" si="0"/>
        <v>147.77854313759255</v>
      </c>
      <c r="F33" s="111"/>
    </row>
    <row r="34" spans="1:6" ht="14.25" thickTop="1" thickBot="1" x14ac:dyDescent="0.25">
      <c r="A34" s="90" t="s">
        <v>173</v>
      </c>
      <c r="B34" s="75">
        <f>B11+B27</f>
        <v>1626213</v>
      </c>
      <c r="C34" s="75">
        <f>C11+C27</f>
        <v>1704421</v>
      </c>
      <c r="D34" s="75">
        <f t="shared" si="0"/>
        <v>104.80921010962278</v>
      </c>
      <c r="F34" s="111"/>
    </row>
    <row r="35" spans="1:6" ht="14.25" thickTop="1" thickBot="1" x14ac:dyDescent="0.25">
      <c r="A35" s="41" t="s">
        <v>171</v>
      </c>
      <c r="B35" s="77">
        <v>14989</v>
      </c>
      <c r="C35" s="77">
        <v>87732</v>
      </c>
      <c r="D35" s="76">
        <f t="shared" si="0"/>
        <v>585.3092267662953</v>
      </c>
      <c r="F35" s="111"/>
    </row>
    <row r="36" spans="1:6" ht="14.25" thickTop="1" thickBot="1" x14ac:dyDescent="0.25">
      <c r="A36" s="81" t="s">
        <v>263</v>
      </c>
      <c r="B36" s="80"/>
      <c r="C36" s="80"/>
      <c r="D36" s="80"/>
      <c r="F36" s="111"/>
    </row>
    <row r="37" spans="1:6" ht="14.25" thickTop="1" thickBot="1" x14ac:dyDescent="0.25">
      <c r="A37" s="91" t="s">
        <v>264</v>
      </c>
      <c r="B37" s="75">
        <f>(SUM(B38:B41))</f>
        <v>1611349</v>
      </c>
      <c r="C37" s="75">
        <f>(SUM(C38:C41))</f>
        <v>1584828</v>
      </c>
      <c r="D37" s="75">
        <f t="shared" ref="D37:D57" si="1">IF(B37&lt;=0,0,C37/B37*100)</f>
        <v>98.354111989395221</v>
      </c>
      <c r="F37" s="111"/>
    </row>
    <row r="38" spans="1:6" ht="14.25" thickTop="1" thickBot="1" x14ac:dyDescent="0.25">
      <c r="A38" s="88" t="s">
        <v>297</v>
      </c>
      <c r="B38" s="77">
        <v>1281979</v>
      </c>
      <c r="C38" s="77">
        <v>1281979</v>
      </c>
      <c r="D38" s="76">
        <f t="shared" si="1"/>
        <v>100</v>
      </c>
      <c r="F38" s="111"/>
    </row>
    <row r="39" spans="1:6" ht="14.25" thickTop="1" thickBot="1" x14ac:dyDescent="0.25">
      <c r="A39" s="92" t="s">
        <v>176</v>
      </c>
      <c r="B39" s="77">
        <v>213799</v>
      </c>
      <c r="C39" s="77">
        <v>219198</v>
      </c>
      <c r="D39" s="76">
        <f t="shared" si="1"/>
        <v>102.52526906112752</v>
      </c>
      <c r="F39" s="111"/>
    </row>
    <row r="40" spans="1:6" ht="14.25" thickTop="1" thickBot="1" x14ac:dyDescent="0.25">
      <c r="A40" s="88" t="s">
        <v>128</v>
      </c>
      <c r="B40" s="77">
        <v>115571</v>
      </c>
      <c r="C40" s="77">
        <v>83651</v>
      </c>
      <c r="D40" s="76">
        <f t="shared" si="1"/>
        <v>72.380614514021673</v>
      </c>
      <c r="F40" s="111"/>
    </row>
    <row r="41" spans="1:6" ht="14.25" thickTop="1" thickBot="1" x14ac:dyDescent="0.25">
      <c r="A41" s="88" t="s">
        <v>177</v>
      </c>
      <c r="B41" s="77">
        <v>0</v>
      </c>
      <c r="C41" s="77">
        <v>0</v>
      </c>
      <c r="D41" s="76">
        <f t="shared" si="1"/>
        <v>0</v>
      </c>
      <c r="F41" s="111"/>
    </row>
    <row r="42" spans="1:6" ht="14.25" thickTop="1" thickBot="1" x14ac:dyDescent="0.25">
      <c r="A42" s="93" t="s">
        <v>184</v>
      </c>
      <c r="B42" s="75">
        <f>B43+B51</f>
        <v>14864</v>
      </c>
      <c r="C42" s="75">
        <f>C43+C51</f>
        <v>119593</v>
      </c>
      <c r="D42" s="75">
        <f t="shared" si="1"/>
        <v>804.58153928955869</v>
      </c>
      <c r="F42" s="111"/>
    </row>
    <row r="43" spans="1:6" ht="14.25" thickTop="1" thickBot="1" x14ac:dyDescent="0.25">
      <c r="A43" s="90" t="s">
        <v>178</v>
      </c>
      <c r="B43" s="75">
        <f>SUM(B44:B50)</f>
        <v>14864</v>
      </c>
      <c r="C43" s="75">
        <f>SUM(C44:C50)</f>
        <v>119593</v>
      </c>
      <c r="D43" s="75">
        <f t="shared" si="1"/>
        <v>804.58153928955869</v>
      </c>
      <c r="F43" s="111"/>
    </row>
    <row r="44" spans="1:6" ht="14.25" thickTop="1" thickBot="1" x14ac:dyDescent="0.25">
      <c r="A44" s="88" t="s">
        <v>179</v>
      </c>
      <c r="B44" s="77">
        <v>5187</v>
      </c>
      <c r="C44" s="77">
        <v>38461</v>
      </c>
      <c r="D44" s="76">
        <f t="shared" si="1"/>
        <v>741.48833622517827</v>
      </c>
      <c r="F44" s="107"/>
    </row>
    <row r="45" spans="1:6" ht="14.25" thickTop="1" thickBot="1" x14ac:dyDescent="0.25">
      <c r="A45" s="89" t="s">
        <v>266</v>
      </c>
      <c r="B45" s="77">
        <v>0</v>
      </c>
      <c r="C45" s="77">
        <v>70617</v>
      </c>
      <c r="D45" s="76">
        <f t="shared" si="1"/>
        <v>0</v>
      </c>
      <c r="F45" s="107"/>
    </row>
    <row r="46" spans="1:6" ht="14.25" thickTop="1" thickBot="1" x14ac:dyDescent="0.25">
      <c r="A46" s="89" t="s">
        <v>180</v>
      </c>
      <c r="B46" s="77">
        <v>0</v>
      </c>
      <c r="C46" s="77">
        <v>0</v>
      </c>
      <c r="D46" s="76">
        <f t="shared" si="1"/>
        <v>0</v>
      </c>
      <c r="F46" s="107"/>
    </row>
    <row r="47" spans="1:6" ht="14.25" thickTop="1" thickBot="1" x14ac:dyDescent="0.25">
      <c r="A47" s="89" t="s">
        <v>181</v>
      </c>
      <c r="B47" s="77">
        <v>884</v>
      </c>
      <c r="C47" s="77">
        <v>2213</v>
      </c>
      <c r="D47" s="76">
        <f t="shared" si="1"/>
        <v>250.3393665158371</v>
      </c>
      <c r="F47" s="107"/>
    </row>
    <row r="48" spans="1:6" ht="14.25" thickTop="1" thickBot="1" x14ac:dyDescent="0.25">
      <c r="A48" s="89" t="s">
        <v>267</v>
      </c>
      <c r="B48" s="77">
        <v>6421</v>
      </c>
      <c r="C48" s="77">
        <v>6473</v>
      </c>
      <c r="D48" s="76">
        <f t="shared" si="1"/>
        <v>100.80984270362872</v>
      </c>
    </row>
    <row r="49" spans="1:4" ht="14.25" thickTop="1" thickBot="1" x14ac:dyDescent="0.25">
      <c r="A49" s="89" t="s">
        <v>301</v>
      </c>
      <c r="B49" s="77">
        <v>2372</v>
      </c>
      <c r="C49" s="77">
        <v>1829</v>
      </c>
      <c r="D49" s="76">
        <f t="shared" si="1"/>
        <v>77.107925801011802</v>
      </c>
    </row>
    <row r="50" spans="1:4" ht="27" thickTop="1" thickBot="1" x14ac:dyDescent="0.25">
      <c r="A50" s="89" t="s">
        <v>298</v>
      </c>
      <c r="B50" s="77"/>
      <c r="C50" s="77"/>
      <c r="D50" s="76">
        <f t="shared" si="1"/>
        <v>0</v>
      </c>
    </row>
    <row r="51" spans="1:4" ht="14.25" thickTop="1" thickBot="1" x14ac:dyDescent="0.25">
      <c r="A51" s="90" t="s">
        <v>182</v>
      </c>
      <c r="B51" s="75">
        <v>0</v>
      </c>
      <c r="C51" s="75">
        <f>SUM(C52:C55)</f>
        <v>0</v>
      </c>
      <c r="D51" s="75">
        <f t="shared" si="1"/>
        <v>0</v>
      </c>
    </row>
    <row r="52" spans="1:4" ht="17.25" customHeight="1" thickTop="1" thickBot="1" x14ac:dyDescent="0.25">
      <c r="A52" s="89" t="s">
        <v>324</v>
      </c>
      <c r="B52" s="77">
        <v>0</v>
      </c>
      <c r="C52" s="77">
        <v>0</v>
      </c>
      <c r="D52" s="76">
        <f t="shared" si="1"/>
        <v>0</v>
      </c>
    </row>
    <row r="53" spans="1:4" ht="15.75" customHeight="1" thickTop="1" thickBot="1" x14ac:dyDescent="0.25">
      <c r="A53" s="89" t="s">
        <v>183</v>
      </c>
      <c r="B53" s="77">
        <v>0</v>
      </c>
      <c r="C53" s="77">
        <v>0</v>
      </c>
      <c r="D53" s="76">
        <f t="shared" si="1"/>
        <v>0</v>
      </c>
    </row>
    <row r="54" spans="1:4" ht="14.25" thickTop="1" thickBot="1" x14ac:dyDescent="0.25">
      <c r="A54" s="89" t="s">
        <v>215</v>
      </c>
      <c r="B54" s="77">
        <v>0</v>
      </c>
      <c r="C54" s="77">
        <v>0</v>
      </c>
      <c r="D54" s="76">
        <f t="shared" si="1"/>
        <v>0</v>
      </c>
    </row>
    <row r="55" spans="1:4" ht="14.25" thickTop="1" thickBot="1" x14ac:dyDescent="0.25">
      <c r="A55" s="89" t="s">
        <v>299</v>
      </c>
      <c r="B55" s="77">
        <v>0</v>
      </c>
      <c r="C55" s="77">
        <v>0</v>
      </c>
      <c r="D55" s="76">
        <f t="shared" si="1"/>
        <v>0</v>
      </c>
    </row>
    <row r="56" spans="1:4" ht="14.25" thickTop="1" thickBot="1" x14ac:dyDescent="0.25">
      <c r="A56" s="87" t="s">
        <v>265</v>
      </c>
      <c r="B56" s="75">
        <f>B37+B43+B51</f>
        <v>1626213</v>
      </c>
      <c r="C56" s="75">
        <f>C37+C43+C51</f>
        <v>1704421</v>
      </c>
      <c r="D56" s="75">
        <f t="shared" si="1"/>
        <v>104.80921010962278</v>
      </c>
    </row>
    <row r="57" spans="1:4" ht="14.25" thickTop="1" thickBot="1" x14ac:dyDescent="0.25">
      <c r="A57" s="41" t="s">
        <v>185</v>
      </c>
      <c r="B57" s="77">
        <v>14989</v>
      </c>
      <c r="C57" s="77">
        <v>87732</v>
      </c>
      <c r="D57" s="76">
        <f t="shared" si="1"/>
        <v>585.3092267662953</v>
      </c>
    </row>
    <row r="58" spans="1:4" ht="13.5" thickTop="1" x14ac:dyDescent="0.2">
      <c r="A58" s="106"/>
      <c r="B58" s="106"/>
      <c r="C58" s="106"/>
      <c r="D58" s="106"/>
    </row>
    <row r="59" spans="1:4" x14ac:dyDescent="0.2">
      <c r="A59" s="106"/>
      <c r="B59" s="106"/>
      <c r="C59" s="106"/>
      <c r="D59" s="106"/>
    </row>
    <row r="60" spans="1:4" x14ac:dyDescent="0.2">
      <c r="A60" s="106"/>
      <c r="B60" s="106"/>
      <c r="C60" s="106"/>
      <c r="D60" s="106"/>
    </row>
    <row r="61" spans="1:4" x14ac:dyDescent="0.2">
      <c r="A61" s="106"/>
      <c r="B61" s="106"/>
      <c r="C61" s="106"/>
      <c r="D61" s="106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17" zoomScale="120" zoomScaleNormal="120" workbookViewId="0">
      <selection activeCell="D35" sqref="D35"/>
    </sheetView>
  </sheetViews>
  <sheetFormatPr defaultRowHeight="12.75" x14ac:dyDescent="0.2"/>
  <cols>
    <col min="1" max="1" width="4.5703125" style="107" customWidth="1"/>
    <col min="2" max="2" width="61.7109375" style="107" customWidth="1"/>
    <col min="3" max="4" width="14.85546875" style="107" customWidth="1"/>
    <col min="5" max="5" width="9.5703125" style="107" bestFit="1" customWidth="1"/>
    <col min="6" max="16384" width="9.140625" style="107"/>
  </cols>
  <sheetData>
    <row r="1" spans="1:7" ht="14.25" customHeight="1" x14ac:dyDescent="0.2">
      <c r="A1" s="112"/>
      <c r="B1" s="113" t="s">
        <v>310</v>
      </c>
      <c r="C1" s="232" t="str">
        <f>'ФИ-Почетна'!$C$18</f>
        <v xml:space="preserve">ТЕТЕКС АД </v>
      </c>
      <c r="D1" s="232"/>
      <c r="E1" s="232"/>
    </row>
    <row r="2" spans="1:7" ht="12.75" customHeight="1" x14ac:dyDescent="0.2">
      <c r="A2" s="112"/>
      <c r="B2" s="113" t="s">
        <v>318</v>
      </c>
      <c r="C2" s="101" t="str">
        <f>'ФИ-Почетна'!$C$22</f>
        <v>01.01 - 31.12</v>
      </c>
      <c r="D2" s="114"/>
      <c r="E2" s="115"/>
    </row>
    <row r="3" spans="1:7" ht="14.25" customHeight="1" x14ac:dyDescent="0.2">
      <c r="A3" s="112"/>
      <c r="B3" s="104" t="s">
        <v>315</v>
      </c>
      <c r="C3" s="105">
        <f>'ФИ-Почетна'!$C$23</f>
        <v>2022</v>
      </c>
      <c r="D3" s="116"/>
      <c r="E3" s="117"/>
    </row>
    <row r="4" spans="1:7" x14ac:dyDescent="0.2">
      <c r="A4" s="112"/>
      <c r="B4" s="104" t="s">
        <v>319</v>
      </c>
      <c r="C4" s="105" t="str">
        <f>'ФИ-Почетна'!$C$20</f>
        <v>не</v>
      </c>
      <c r="D4" s="116"/>
      <c r="E4" s="117"/>
    </row>
    <row r="5" spans="1:7" x14ac:dyDescent="0.2">
      <c r="A5" s="112"/>
      <c r="B5" s="104"/>
      <c r="C5" s="105"/>
      <c r="D5" s="116"/>
      <c r="E5" s="117"/>
    </row>
    <row r="6" spans="1:7" ht="21.75" customHeight="1" x14ac:dyDescent="0.2">
      <c r="A6" s="112"/>
      <c r="B6" s="238" t="s">
        <v>19</v>
      </c>
      <c r="C6" s="238"/>
      <c r="D6" s="238"/>
      <c r="E6" s="118"/>
    </row>
    <row r="7" spans="1:7" ht="12.75" customHeight="1" x14ac:dyDescent="0.2">
      <c r="A7" s="112"/>
      <c r="B7" s="233" t="s">
        <v>377</v>
      </c>
      <c r="C7" s="233"/>
      <c r="D7" s="233"/>
      <c r="E7" s="118"/>
    </row>
    <row r="8" spans="1:7" ht="13.5" thickBot="1" x14ac:dyDescent="0.25">
      <c r="A8" s="112"/>
      <c r="B8" s="112"/>
      <c r="C8" s="234" t="s">
        <v>24</v>
      </c>
      <c r="D8" s="234"/>
      <c r="E8" s="234"/>
    </row>
    <row r="9" spans="1:7" ht="30" customHeight="1" thickTop="1" thickBot="1" x14ac:dyDescent="0.25">
      <c r="A9" s="236" t="s">
        <v>23</v>
      </c>
      <c r="B9" s="237" t="s">
        <v>22</v>
      </c>
      <c r="C9" s="119" t="s">
        <v>20</v>
      </c>
      <c r="D9" s="119" t="s">
        <v>36</v>
      </c>
      <c r="E9" s="119" t="s">
        <v>21</v>
      </c>
      <c r="G9" s="120"/>
    </row>
    <row r="10" spans="1:7" ht="65.25" customHeight="1" thickTop="1" thickBot="1" x14ac:dyDescent="0.25">
      <c r="A10" s="236"/>
      <c r="B10" s="237"/>
      <c r="C10" s="119" t="s">
        <v>220</v>
      </c>
      <c r="D10" s="119" t="s">
        <v>220</v>
      </c>
      <c r="E10" s="119" t="s">
        <v>221</v>
      </c>
      <c r="G10" s="120"/>
    </row>
    <row r="11" spans="1:7" ht="14.25" thickTop="1" thickBot="1" x14ac:dyDescent="0.25">
      <c r="A11" s="74">
        <v>1</v>
      </c>
      <c r="B11" s="121" t="s">
        <v>244</v>
      </c>
      <c r="C11" s="75">
        <f>C12+C18+C19</f>
        <v>96459</v>
      </c>
      <c r="D11" s="75">
        <f>D12+D18+D19</f>
        <v>140861</v>
      </c>
      <c r="E11" s="75">
        <f>IF(C11&lt;=0,0,D11/C11*100)</f>
        <v>146.03199286743592</v>
      </c>
      <c r="G11" s="111"/>
    </row>
    <row r="12" spans="1:7" ht="14.25" thickTop="1" thickBot="1" x14ac:dyDescent="0.25">
      <c r="A12" s="74">
        <v>2</v>
      </c>
      <c r="B12" s="95" t="s">
        <v>0</v>
      </c>
      <c r="C12" s="76">
        <f>C13+C14</f>
        <v>48831</v>
      </c>
      <c r="D12" s="76">
        <f>D13+D14</f>
        <v>51702</v>
      </c>
      <c r="E12" s="76">
        <f t="shared" ref="E12:E49" si="0">IF(C12&lt;=0,0,D12/C12*100)</f>
        <v>105.8794618172882</v>
      </c>
      <c r="G12" s="111"/>
    </row>
    <row r="13" spans="1:7" ht="14.25" thickTop="1" thickBot="1" x14ac:dyDescent="0.25">
      <c r="A13" s="74" t="s">
        <v>245</v>
      </c>
      <c r="B13" s="95" t="s">
        <v>12</v>
      </c>
      <c r="C13" s="77">
        <v>46410</v>
      </c>
      <c r="D13" s="77">
        <v>49265</v>
      </c>
      <c r="E13" s="76">
        <f t="shared" si="0"/>
        <v>106.15169144580909</v>
      </c>
      <c r="G13" s="111"/>
    </row>
    <row r="14" spans="1:7" ht="14.25" thickTop="1" thickBot="1" x14ac:dyDescent="0.25">
      <c r="A14" s="74" t="s">
        <v>246</v>
      </c>
      <c r="B14" s="95" t="s">
        <v>13</v>
      </c>
      <c r="C14" s="77">
        <v>2421</v>
      </c>
      <c r="D14" s="77">
        <v>2437</v>
      </c>
      <c r="E14" s="76">
        <f t="shared" si="0"/>
        <v>100.66088393225941</v>
      </c>
      <c r="G14" s="111"/>
    </row>
    <row r="15" spans="1:7" ht="14.25" thickTop="1" thickBot="1" x14ac:dyDescent="0.25">
      <c r="A15" s="74">
        <v>3</v>
      </c>
      <c r="B15" s="95" t="s">
        <v>11</v>
      </c>
      <c r="C15" s="78"/>
      <c r="D15" s="78"/>
      <c r="E15" s="78" t="s">
        <v>320</v>
      </c>
      <c r="G15" s="111"/>
    </row>
    <row r="16" spans="1:7" ht="27" thickTop="1" thickBot="1" x14ac:dyDescent="0.25">
      <c r="A16" s="74">
        <v>4</v>
      </c>
      <c r="B16" s="95" t="s">
        <v>268</v>
      </c>
      <c r="C16" s="77">
        <v>262222</v>
      </c>
      <c r="D16" s="77">
        <v>250027</v>
      </c>
      <c r="E16" s="76">
        <f t="shared" si="0"/>
        <v>95.349360465559712</v>
      </c>
      <c r="G16" s="111"/>
    </row>
    <row r="17" spans="1:7" ht="27" thickTop="1" thickBot="1" x14ac:dyDescent="0.25">
      <c r="A17" s="74">
        <v>5</v>
      </c>
      <c r="B17" s="95" t="s">
        <v>269</v>
      </c>
      <c r="C17" s="77">
        <v>250027</v>
      </c>
      <c r="D17" s="77">
        <v>227373</v>
      </c>
      <c r="E17" s="76">
        <f t="shared" si="0"/>
        <v>90.939378547116917</v>
      </c>
      <c r="G17" s="111"/>
    </row>
    <row r="18" spans="1:7" ht="14.25" thickTop="1" thickBot="1" x14ac:dyDescent="0.25">
      <c r="A18" s="74">
        <v>6</v>
      </c>
      <c r="B18" s="95" t="s">
        <v>270</v>
      </c>
      <c r="C18" s="77">
        <v>3218</v>
      </c>
      <c r="D18" s="77">
        <v>6042</v>
      </c>
      <c r="E18" s="76">
        <f t="shared" si="0"/>
        <v>187.75637041640772</v>
      </c>
      <c r="G18" s="111"/>
    </row>
    <row r="19" spans="1:7" ht="14.25" thickTop="1" thickBot="1" x14ac:dyDescent="0.25">
      <c r="A19" s="74">
        <v>7</v>
      </c>
      <c r="B19" s="96" t="s">
        <v>1</v>
      </c>
      <c r="C19" s="77">
        <v>44410</v>
      </c>
      <c r="D19" s="77">
        <v>83117</v>
      </c>
      <c r="E19" s="76">
        <f t="shared" si="0"/>
        <v>187.15829768070253</v>
      </c>
      <c r="G19" s="111"/>
    </row>
    <row r="20" spans="1:7" ht="14.25" thickTop="1" thickBot="1" x14ac:dyDescent="0.25">
      <c r="A20" s="74">
        <v>8</v>
      </c>
      <c r="B20" s="97" t="s">
        <v>247</v>
      </c>
      <c r="C20" s="75">
        <f>SUM(C21:C31)</f>
        <v>58055</v>
      </c>
      <c r="D20" s="75">
        <f>SUM(D21:D31)</f>
        <v>74082</v>
      </c>
      <c r="E20" s="75">
        <f t="shared" si="0"/>
        <v>127.60657996727241</v>
      </c>
      <c r="G20" s="111"/>
    </row>
    <row r="21" spans="1:7" ht="14.25" thickTop="1" thickBot="1" x14ac:dyDescent="0.25">
      <c r="A21" s="74">
        <v>9</v>
      </c>
      <c r="B21" s="96" t="s">
        <v>248</v>
      </c>
      <c r="C21" s="77">
        <v>12078</v>
      </c>
      <c r="D21" s="77">
        <v>16028</v>
      </c>
      <c r="E21" s="76">
        <f t="shared" si="0"/>
        <v>132.70409008113927</v>
      </c>
      <c r="G21" s="111"/>
    </row>
    <row r="22" spans="1:7" ht="14.25" thickTop="1" thickBot="1" x14ac:dyDescent="0.25">
      <c r="A22" s="74">
        <v>10</v>
      </c>
      <c r="B22" s="96" t="s">
        <v>271</v>
      </c>
      <c r="C22" s="77">
        <v>5789</v>
      </c>
      <c r="D22" s="77">
        <v>11243</v>
      </c>
      <c r="E22" s="76">
        <f t="shared" si="0"/>
        <v>194.21316289514596</v>
      </c>
      <c r="G22" s="111"/>
    </row>
    <row r="23" spans="1:7" ht="27" thickTop="1" thickBot="1" x14ac:dyDescent="0.25">
      <c r="A23" s="74">
        <v>11</v>
      </c>
      <c r="B23" s="96" t="s">
        <v>272</v>
      </c>
      <c r="C23" s="77">
        <v>1470</v>
      </c>
      <c r="D23" s="77">
        <v>1008</v>
      </c>
      <c r="E23" s="76">
        <f t="shared" si="0"/>
        <v>68.571428571428569</v>
      </c>
      <c r="G23" s="111"/>
    </row>
    <row r="24" spans="1:7" ht="14.25" thickTop="1" thickBot="1" x14ac:dyDescent="0.25">
      <c r="A24" s="74">
        <v>12</v>
      </c>
      <c r="B24" s="96" t="s">
        <v>273</v>
      </c>
      <c r="C24" s="77">
        <v>6620</v>
      </c>
      <c r="D24" s="77">
        <v>7817</v>
      </c>
      <c r="E24" s="76">
        <f t="shared" si="0"/>
        <v>118.08157099697884</v>
      </c>
      <c r="G24" s="111"/>
    </row>
    <row r="25" spans="1:7" ht="14.25" thickTop="1" thickBot="1" x14ac:dyDescent="0.25">
      <c r="A25" s="74">
        <v>13</v>
      </c>
      <c r="B25" s="96" t="s">
        <v>274</v>
      </c>
      <c r="C25" s="77">
        <v>10540</v>
      </c>
      <c r="D25" s="77">
        <v>12813</v>
      </c>
      <c r="E25" s="76">
        <f t="shared" si="0"/>
        <v>121.56546489563567</v>
      </c>
      <c r="G25" s="111"/>
    </row>
    <row r="26" spans="1:7" ht="14.25" thickTop="1" thickBot="1" x14ac:dyDescent="0.25">
      <c r="A26" s="74">
        <v>14</v>
      </c>
      <c r="B26" s="96" t="s">
        <v>2</v>
      </c>
      <c r="C26" s="77">
        <v>16667</v>
      </c>
      <c r="D26" s="77">
        <v>20414</v>
      </c>
      <c r="E26" s="76">
        <f t="shared" si="0"/>
        <v>122.48155036899261</v>
      </c>
      <c r="G26" s="111"/>
    </row>
    <row r="27" spans="1:7" ht="14.25" thickTop="1" thickBot="1" x14ac:dyDescent="0.25">
      <c r="A27" s="74">
        <v>15</v>
      </c>
      <c r="B27" s="95" t="s">
        <v>275</v>
      </c>
      <c r="C27" s="77">
        <v>4636</v>
      </c>
      <c r="D27" s="77">
        <v>3317</v>
      </c>
      <c r="E27" s="76">
        <f t="shared" si="0"/>
        <v>71.548748921484034</v>
      </c>
      <c r="G27" s="111"/>
    </row>
    <row r="28" spans="1:7" ht="14.25" thickTop="1" thickBot="1" x14ac:dyDescent="0.25">
      <c r="A28" s="74">
        <v>16</v>
      </c>
      <c r="B28" s="96" t="s">
        <v>276</v>
      </c>
      <c r="C28" s="77"/>
      <c r="D28" s="77"/>
      <c r="E28" s="76">
        <f t="shared" si="0"/>
        <v>0</v>
      </c>
      <c r="G28" s="111"/>
    </row>
    <row r="29" spans="1:7" ht="14.25" thickTop="1" thickBot="1" x14ac:dyDescent="0.25">
      <c r="A29" s="74">
        <v>17</v>
      </c>
      <c r="B29" s="95" t="s">
        <v>277</v>
      </c>
      <c r="C29" s="77"/>
      <c r="D29" s="77"/>
      <c r="E29" s="76">
        <f t="shared" si="0"/>
        <v>0</v>
      </c>
      <c r="G29" s="111"/>
    </row>
    <row r="30" spans="1:7" ht="14.25" thickTop="1" thickBot="1" x14ac:dyDescent="0.25">
      <c r="A30" s="74">
        <v>18</v>
      </c>
      <c r="B30" s="96" t="s">
        <v>249</v>
      </c>
      <c r="C30" s="77"/>
      <c r="D30" s="77"/>
      <c r="E30" s="76">
        <f t="shared" si="0"/>
        <v>0</v>
      </c>
      <c r="G30" s="111"/>
    </row>
    <row r="31" spans="1:7" ht="14.25" thickTop="1" thickBot="1" x14ac:dyDescent="0.25">
      <c r="A31" s="74">
        <v>19</v>
      </c>
      <c r="B31" s="95" t="s">
        <v>278</v>
      </c>
      <c r="C31" s="77">
        <v>255</v>
      </c>
      <c r="D31" s="77">
        <v>1442</v>
      </c>
      <c r="E31" s="76">
        <f t="shared" si="0"/>
        <v>565.49019607843138</v>
      </c>
      <c r="G31" s="111"/>
    </row>
    <row r="32" spans="1:7" ht="14.25" thickTop="1" thickBot="1" x14ac:dyDescent="0.25">
      <c r="A32" s="74">
        <v>20</v>
      </c>
      <c r="B32" s="97" t="s">
        <v>234</v>
      </c>
      <c r="C32" s="79">
        <f>C11-C20-C16+C17</f>
        <v>26209</v>
      </c>
      <c r="D32" s="79">
        <f>D11-D20-D16+D17</f>
        <v>44125</v>
      </c>
      <c r="E32" s="79">
        <f t="shared" si="0"/>
        <v>168.3581975657217</v>
      </c>
      <c r="G32" s="111"/>
    </row>
    <row r="33" spans="1:7" ht="14.25" thickTop="1" thickBot="1" x14ac:dyDescent="0.25">
      <c r="A33" s="74">
        <v>21</v>
      </c>
      <c r="B33" s="98" t="s">
        <v>3</v>
      </c>
      <c r="C33" s="79">
        <f>C34+C35+C36</f>
        <v>66557</v>
      </c>
      <c r="D33" s="79">
        <f>D34+D35+D36</f>
        <v>28741</v>
      </c>
      <c r="E33" s="75">
        <f t="shared" si="0"/>
        <v>43.182535270520006</v>
      </c>
      <c r="G33" s="111"/>
    </row>
    <row r="34" spans="1:7" ht="14.25" thickTop="1" thickBot="1" x14ac:dyDescent="0.25">
      <c r="A34" s="74" t="s">
        <v>286</v>
      </c>
      <c r="B34" s="95" t="s">
        <v>250</v>
      </c>
      <c r="C34" s="77">
        <v>66557</v>
      </c>
      <c r="D34" s="77">
        <v>28741</v>
      </c>
      <c r="E34" s="76">
        <f t="shared" si="0"/>
        <v>43.182535270520006</v>
      </c>
      <c r="G34" s="111"/>
    </row>
    <row r="35" spans="1:7" ht="14.25" thickTop="1" thickBot="1" x14ac:dyDescent="0.25">
      <c r="A35" s="74" t="s">
        <v>287</v>
      </c>
      <c r="B35" s="95" t="s">
        <v>251</v>
      </c>
      <c r="C35" s="77">
        <v>0</v>
      </c>
      <c r="D35" s="77"/>
      <c r="E35" s="76">
        <f t="shared" si="0"/>
        <v>0</v>
      </c>
      <c r="G35" s="111"/>
    </row>
    <row r="36" spans="1:7" ht="14.25" thickTop="1" thickBot="1" x14ac:dyDescent="0.25">
      <c r="A36" s="74" t="s">
        <v>288</v>
      </c>
      <c r="B36" s="95" t="s">
        <v>279</v>
      </c>
      <c r="C36" s="77"/>
      <c r="D36" s="77"/>
      <c r="E36" s="76">
        <f t="shared" si="0"/>
        <v>0</v>
      </c>
      <c r="G36" s="111"/>
    </row>
    <row r="37" spans="1:7" ht="14.25" thickTop="1" thickBot="1" x14ac:dyDescent="0.25">
      <c r="A37" s="74">
        <v>22</v>
      </c>
      <c r="B37" s="98" t="s">
        <v>4</v>
      </c>
      <c r="C37" s="75">
        <f>C38+C39+C40</f>
        <v>226</v>
      </c>
      <c r="D37" s="75">
        <f>D38+D39+D40</f>
        <v>44</v>
      </c>
      <c r="E37" s="75">
        <f t="shared" si="0"/>
        <v>19.469026548672566</v>
      </c>
      <c r="G37" s="111"/>
    </row>
    <row r="38" spans="1:7" ht="14.25" thickTop="1" thickBot="1" x14ac:dyDescent="0.25">
      <c r="A38" s="74" t="s">
        <v>289</v>
      </c>
      <c r="B38" s="95" t="s">
        <v>252</v>
      </c>
      <c r="C38" s="77">
        <v>226</v>
      </c>
      <c r="D38" s="77">
        <v>44</v>
      </c>
      <c r="E38" s="76">
        <f t="shared" si="0"/>
        <v>19.469026548672566</v>
      </c>
      <c r="G38" s="111"/>
    </row>
    <row r="39" spans="1:7" ht="14.25" thickTop="1" thickBot="1" x14ac:dyDescent="0.25">
      <c r="A39" s="74" t="s">
        <v>290</v>
      </c>
      <c r="B39" s="95" t="s">
        <v>253</v>
      </c>
      <c r="C39" s="77">
        <v>0</v>
      </c>
      <c r="D39" s="77">
        <v>0</v>
      </c>
      <c r="E39" s="76">
        <f t="shared" si="0"/>
        <v>0</v>
      </c>
      <c r="G39" s="111"/>
    </row>
    <row r="40" spans="1:7" ht="14.25" thickTop="1" thickBot="1" x14ac:dyDescent="0.25">
      <c r="A40" s="74" t="s">
        <v>291</v>
      </c>
      <c r="B40" s="95" t="s">
        <v>280</v>
      </c>
      <c r="C40" s="77"/>
      <c r="D40" s="77"/>
      <c r="E40" s="76">
        <f t="shared" si="0"/>
        <v>0</v>
      </c>
      <c r="G40" s="111"/>
    </row>
    <row r="41" spans="1:7" ht="14.25" thickTop="1" thickBot="1" x14ac:dyDescent="0.25">
      <c r="A41" s="74">
        <v>23</v>
      </c>
      <c r="B41" s="97" t="s">
        <v>282</v>
      </c>
      <c r="C41" s="75">
        <f>C32+C33-C37</f>
        <v>92540</v>
      </c>
      <c r="D41" s="75">
        <f>D32+D33-D37</f>
        <v>72822</v>
      </c>
      <c r="E41" s="75">
        <f t="shared" si="0"/>
        <v>78.692457315755348</v>
      </c>
      <c r="G41" s="111"/>
    </row>
    <row r="42" spans="1:7" ht="14.25" thickTop="1" thickBot="1" x14ac:dyDescent="0.25">
      <c r="A42" s="74">
        <v>24</v>
      </c>
      <c r="B42" s="95" t="s">
        <v>281</v>
      </c>
      <c r="C42" s="77"/>
      <c r="D42" s="77"/>
      <c r="E42" s="76">
        <f t="shared" si="0"/>
        <v>0</v>
      </c>
      <c r="G42" s="111"/>
    </row>
    <row r="43" spans="1:7" ht="14.25" thickTop="1" thickBot="1" x14ac:dyDescent="0.25">
      <c r="A43" s="74">
        <v>25</v>
      </c>
      <c r="B43" s="97" t="s">
        <v>15</v>
      </c>
      <c r="C43" s="75">
        <f>C41+C42</f>
        <v>92540</v>
      </c>
      <c r="D43" s="75">
        <f>D41+D42</f>
        <v>72822</v>
      </c>
      <c r="E43" s="75">
        <f t="shared" si="0"/>
        <v>78.692457315755348</v>
      </c>
    </row>
    <row r="44" spans="1:7" ht="14.25" thickTop="1" thickBot="1" x14ac:dyDescent="0.25">
      <c r="A44" s="74">
        <v>26</v>
      </c>
      <c r="B44" s="96" t="s">
        <v>5</v>
      </c>
      <c r="C44" s="77">
        <v>3087</v>
      </c>
      <c r="D44" s="77">
        <v>4903</v>
      </c>
      <c r="E44" s="76">
        <f t="shared" si="0"/>
        <v>158.82734045999351</v>
      </c>
    </row>
    <row r="45" spans="1:7" ht="14.25" thickTop="1" thickBot="1" x14ac:dyDescent="0.25">
      <c r="A45" s="74">
        <v>27</v>
      </c>
      <c r="B45" s="97" t="s">
        <v>18</v>
      </c>
      <c r="C45" s="75">
        <f>C43-C44</f>
        <v>89453</v>
      </c>
      <c r="D45" s="75">
        <f>D43-D44</f>
        <v>67919</v>
      </c>
      <c r="E45" s="75">
        <f t="shared" si="0"/>
        <v>75.927023129464629</v>
      </c>
    </row>
    <row r="46" spans="1:7" ht="14.25" thickTop="1" thickBot="1" x14ac:dyDescent="0.25">
      <c r="A46" s="74">
        <v>28</v>
      </c>
      <c r="B46" s="98" t="s">
        <v>6</v>
      </c>
      <c r="C46" s="77"/>
      <c r="D46" s="77"/>
      <c r="E46" s="76">
        <f t="shared" si="0"/>
        <v>0</v>
      </c>
    </row>
    <row r="47" spans="1:7" ht="27" thickTop="1" thickBot="1" x14ac:dyDescent="0.25">
      <c r="A47" s="74">
        <v>29</v>
      </c>
      <c r="B47" s="97" t="s">
        <v>283</v>
      </c>
      <c r="C47" s="75">
        <f>C45-C46</f>
        <v>89453</v>
      </c>
      <c r="D47" s="75">
        <f>D45-D46</f>
        <v>67919</v>
      </c>
      <c r="E47" s="75">
        <f t="shared" si="0"/>
        <v>75.927023129464629</v>
      </c>
    </row>
    <row r="48" spans="1:7" ht="14.25" thickTop="1" thickBot="1" x14ac:dyDescent="0.25">
      <c r="A48" s="74">
        <v>30</v>
      </c>
      <c r="B48" s="95" t="s">
        <v>284</v>
      </c>
      <c r="C48" s="77">
        <v>-245</v>
      </c>
      <c r="D48" s="77">
        <v>927</v>
      </c>
      <c r="E48" s="76">
        <f t="shared" si="0"/>
        <v>0</v>
      </c>
    </row>
    <row r="49" spans="1:5" ht="14.25" thickTop="1" thickBot="1" x14ac:dyDescent="0.25">
      <c r="A49" s="74">
        <v>31</v>
      </c>
      <c r="B49" s="97" t="s">
        <v>285</v>
      </c>
      <c r="C49" s="75">
        <f>C45+C48</f>
        <v>89208</v>
      </c>
      <c r="D49" s="75">
        <f>D45+D48</f>
        <v>68846</v>
      </c>
      <c r="E49" s="75">
        <f t="shared" si="0"/>
        <v>77.17469285265895</v>
      </c>
    </row>
    <row r="50" spans="1:5" ht="13.5" thickTop="1" x14ac:dyDescent="0.2">
      <c r="A50" s="112"/>
      <c r="B50" s="117"/>
      <c r="C50" s="117"/>
      <c r="D50" s="112"/>
      <c r="E50" s="112"/>
    </row>
    <row r="51" spans="1:5" x14ac:dyDescent="0.2">
      <c r="A51" s="112"/>
      <c r="B51" s="117"/>
      <c r="C51" s="117"/>
      <c r="D51" s="112"/>
      <c r="E51" s="112"/>
    </row>
    <row r="52" spans="1:5" x14ac:dyDescent="0.2">
      <c r="A52" s="112"/>
      <c r="B52" s="112"/>
      <c r="C52" s="112"/>
      <c r="D52" s="112"/>
      <c r="E52" s="112"/>
    </row>
    <row r="53" spans="1:5" x14ac:dyDescent="0.2">
      <c r="A53" s="112"/>
      <c r="B53" s="112"/>
      <c r="C53" s="112"/>
      <c r="D53" s="112"/>
      <c r="E53" s="112"/>
    </row>
    <row r="54" spans="1:5" x14ac:dyDescent="0.2">
      <c r="A54" s="112"/>
      <c r="B54" s="112"/>
      <c r="C54" s="112"/>
      <c r="D54" s="112"/>
      <c r="E54" s="112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37" zoomScale="115" workbookViewId="0">
      <selection activeCell="C32" sqref="C32"/>
    </sheetView>
  </sheetViews>
  <sheetFormatPr defaultRowHeight="12.75" x14ac:dyDescent="0.2"/>
  <cols>
    <col min="1" max="1" width="69.28515625" style="4" customWidth="1"/>
    <col min="2" max="2" width="14.5703125" style="4" customWidth="1"/>
    <col min="3" max="3" width="15.28515625" style="4" customWidth="1"/>
    <col min="4" max="4" width="12.7109375" style="4" customWidth="1"/>
    <col min="5" max="16384" width="9.140625" style="4"/>
  </cols>
  <sheetData>
    <row r="1" spans="1:11" s="7" customFormat="1" x14ac:dyDescent="0.2">
      <c r="A1" s="66" t="s">
        <v>310</v>
      </c>
      <c r="B1" s="241" t="str">
        <f>'ФИ-Почетна'!$C$18</f>
        <v xml:space="preserve">ТЕТЕКС АД </v>
      </c>
      <c r="C1" s="241"/>
      <c r="D1" s="241"/>
    </row>
    <row r="2" spans="1:11" s="7" customFormat="1" x14ac:dyDescent="0.2">
      <c r="A2" s="66" t="s">
        <v>318</v>
      </c>
      <c r="B2" s="67" t="str">
        <f>'ФИ-Почетна'!$C$22</f>
        <v>01.01 - 31.12</v>
      </c>
      <c r="C2" s="68"/>
      <c r="D2" s="69"/>
      <c r="E2" s="8"/>
      <c r="F2" s="8"/>
      <c r="G2" s="8"/>
    </row>
    <row r="3" spans="1:11" s="7" customFormat="1" ht="12.75" customHeight="1" x14ac:dyDescent="0.2">
      <c r="A3" s="70" t="s">
        <v>315</v>
      </c>
      <c r="B3" s="71">
        <f>'ФИ-Почетна'!$C$23</f>
        <v>2022</v>
      </c>
      <c r="C3" s="68"/>
      <c r="D3" s="72"/>
      <c r="E3" s="9"/>
      <c r="F3" s="9"/>
    </row>
    <row r="4" spans="1:11" s="7" customFormat="1" ht="14.25" customHeight="1" x14ac:dyDescent="0.2">
      <c r="A4" s="70" t="s">
        <v>319</v>
      </c>
      <c r="B4" s="73" t="str">
        <f>'ФИ-Почетна'!$C$20</f>
        <v>не</v>
      </c>
      <c r="C4" s="72"/>
      <c r="D4" s="72"/>
    </row>
    <row r="5" spans="1:11" s="7" customFormat="1" ht="18.75" customHeight="1" x14ac:dyDescent="0.25">
      <c r="A5" s="240" t="s">
        <v>111</v>
      </c>
      <c r="B5" s="240"/>
      <c r="C5" s="240"/>
      <c r="D5" s="3"/>
    </row>
    <row r="6" spans="1:11" ht="14.25" customHeight="1" x14ac:dyDescent="0.2">
      <c r="A6" s="2"/>
      <c r="B6" s="2"/>
      <c r="C6" s="2"/>
      <c r="D6" s="2"/>
    </row>
    <row r="7" spans="1:11" ht="14.25" customHeight="1" thickBot="1" x14ac:dyDescent="0.25">
      <c r="A7" s="2"/>
      <c r="B7" s="27"/>
      <c r="C7" s="239" t="s">
        <v>24</v>
      </c>
      <c r="D7" s="239"/>
      <c r="E7" s="10"/>
    </row>
    <row r="8" spans="1:11" s="11" customFormat="1" ht="41.25" customHeight="1" thickTop="1" thickBot="1" x14ac:dyDescent="0.25">
      <c r="A8" s="14" t="s">
        <v>22</v>
      </c>
      <c r="B8" s="14" t="s">
        <v>20</v>
      </c>
      <c r="C8" s="14" t="s">
        <v>36</v>
      </c>
      <c r="D8" s="15" t="s">
        <v>21</v>
      </c>
    </row>
    <row r="9" spans="1:11" ht="14.25" thickTop="1" thickBot="1" x14ac:dyDescent="0.25">
      <c r="A9" s="37" t="s">
        <v>65</v>
      </c>
      <c r="B9" s="38">
        <f>B10-(-SUM(B12:B28))</f>
        <v>-10047</v>
      </c>
      <c r="C9" s="38">
        <f>C10-(-SUM(C12:C28))</f>
        <v>140842</v>
      </c>
      <c r="D9" s="38">
        <f>IF(B9&lt;=0,0,C9/B9*100)</f>
        <v>0</v>
      </c>
      <c r="E9" s="7"/>
      <c r="F9" s="7"/>
      <c r="G9" s="7"/>
      <c r="H9" s="7"/>
      <c r="I9" s="7"/>
      <c r="J9" s="7"/>
      <c r="K9" s="7"/>
    </row>
    <row r="10" spans="1:11" ht="15.75" customHeight="1" thickTop="1" thickBot="1" x14ac:dyDescent="0.25">
      <c r="A10" s="5" t="s">
        <v>47</v>
      </c>
      <c r="B10" s="34">
        <v>89453</v>
      </c>
      <c r="C10" s="34">
        <v>67919</v>
      </c>
      <c r="D10" s="122">
        <f>IF(B10&lt;=0,0,C10/B10*100)</f>
        <v>75.927023129464629</v>
      </c>
      <c r="E10" s="7"/>
      <c r="F10" s="7"/>
      <c r="G10" s="12"/>
      <c r="H10" s="12"/>
      <c r="I10" s="12"/>
      <c r="J10" s="7"/>
      <c r="K10" s="7"/>
    </row>
    <row r="11" spans="1:11" ht="15.75" customHeight="1" thickTop="1" thickBot="1" x14ac:dyDescent="0.25">
      <c r="A11" s="123" t="s">
        <v>61</v>
      </c>
      <c r="B11" s="28"/>
      <c r="C11" s="28"/>
      <c r="D11" s="122"/>
      <c r="E11" s="7"/>
      <c r="F11" s="7"/>
      <c r="G11" s="12"/>
      <c r="H11" s="12"/>
      <c r="I11" s="12"/>
      <c r="J11" s="7"/>
      <c r="K11" s="7"/>
    </row>
    <row r="12" spans="1:11" ht="15.75" customHeight="1" thickTop="1" thickBot="1" x14ac:dyDescent="0.25">
      <c r="A12" s="29" t="s">
        <v>31</v>
      </c>
      <c r="B12" s="34">
        <v>4636</v>
      </c>
      <c r="C12" s="34">
        <v>3317</v>
      </c>
      <c r="D12" s="122">
        <f t="shared" ref="D12:D28" si="0">IF(B12&lt;=0,0,C12/B12*100)</f>
        <v>71.548748921484034</v>
      </c>
      <c r="E12" s="7"/>
      <c r="F12" s="7"/>
      <c r="G12" s="12"/>
      <c r="H12" s="12"/>
      <c r="I12" s="12"/>
      <c r="J12" s="7"/>
      <c r="K12" s="7"/>
    </row>
    <row r="13" spans="1:11" ht="15.75" customHeight="1" thickTop="1" thickBot="1" x14ac:dyDescent="0.25">
      <c r="A13" s="29" t="s">
        <v>68</v>
      </c>
      <c r="B13" s="34"/>
      <c r="C13" s="34"/>
      <c r="D13" s="122">
        <f t="shared" si="0"/>
        <v>0</v>
      </c>
      <c r="E13" s="7"/>
      <c r="F13" s="7"/>
      <c r="G13" s="12"/>
      <c r="H13" s="12"/>
      <c r="I13" s="12"/>
      <c r="J13" s="7"/>
      <c r="K13" s="7"/>
    </row>
    <row r="14" spans="1:11" ht="15.75" customHeight="1" thickTop="1" thickBot="1" x14ac:dyDescent="0.25">
      <c r="A14" s="29" t="s">
        <v>48</v>
      </c>
      <c r="B14" s="34">
        <v>17501</v>
      </c>
      <c r="C14" s="34">
        <v>5572</v>
      </c>
      <c r="D14" s="122">
        <f t="shared" si="0"/>
        <v>31.838180675389978</v>
      </c>
      <c r="E14" s="7"/>
      <c r="F14" s="7"/>
      <c r="G14" s="12"/>
      <c r="H14" s="12"/>
      <c r="I14" s="12"/>
      <c r="J14" s="7"/>
      <c r="K14" s="7"/>
    </row>
    <row r="15" spans="1:11" ht="15.75" customHeight="1" thickTop="1" thickBot="1" x14ac:dyDescent="0.25">
      <c r="A15" s="29" t="s">
        <v>49</v>
      </c>
      <c r="B15" s="34">
        <v>964</v>
      </c>
      <c r="C15" s="34">
        <v>-1353</v>
      </c>
      <c r="D15" s="122">
        <f t="shared" si="0"/>
        <v>-140.35269709543567</v>
      </c>
      <c r="E15" s="7"/>
      <c r="F15" s="7"/>
      <c r="G15" s="12"/>
      <c r="H15" s="12"/>
      <c r="I15" s="12"/>
      <c r="J15" s="7"/>
      <c r="K15" s="7"/>
    </row>
    <row r="16" spans="1:11" ht="15.75" customHeight="1" thickTop="1" thickBot="1" x14ac:dyDescent="0.25">
      <c r="A16" s="29" t="s">
        <v>50</v>
      </c>
      <c r="B16" s="34">
        <v>-2</v>
      </c>
      <c r="C16" s="34">
        <v>2</v>
      </c>
      <c r="D16" s="122">
        <f t="shared" si="0"/>
        <v>0</v>
      </c>
      <c r="E16" s="7"/>
      <c r="F16" s="7"/>
      <c r="G16" s="12"/>
      <c r="H16" s="12"/>
      <c r="I16" s="12"/>
      <c r="J16" s="7"/>
      <c r="K16" s="7"/>
    </row>
    <row r="17" spans="1:11" ht="15.75" customHeight="1" thickTop="1" thickBot="1" x14ac:dyDescent="0.25">
      <c r="A17" s="29" t="s">
        <v>51</v>
      </c>
      <c r="B17" s="34">
        <v>-10656</v>
      </c>
      <c r="C17" s="34">
        <v>43438</v>
      </c>
      <c r="D17" s="122">
        <f t="shared" si="0"/>
        <v>0</v>
      </c>
      <c r="E17" s="7"/>
      <c r="F17" s="7"/>
      <c r="G17" s="12"/>
      <c r="H17" s="12"/>
      <c r="I17" s="12"/>
      <c r="J17" s="7"/>
      <c r="K17" s="7"/>
    </row>
    <row r="18" spans="1:11" ht="15.75" customHeight="1" thickTop="1" thickBot="1" x14ac:dyDescent="0.25">
      <c r="A18" s="29" t="s">
        <v>52</v>
      </c>
      <c r="B18" s="34">
        <v>37</v>
      </c>
      <c r="C18" s="34">
        <v>-5550</v>
      </c>
      <c r="D18" s="122">
        <f t="shared" si="0"/>
        <v>-15000</v>
      </c>
      <c r="E18" s="7"/>
      <c r="F18" s="7"/>
      <c r="G18" s="12"/>
      <c r="H18" s="12"/>
      <c r="I18" s="12"/>
      <c r="J18" s="7"/>
      <c r="K18" s="7"/>
    </row>
    <row r="19" spans="1:11" ht="15.75" customHeight="1" thickTop="1" thickBot="1" x14ac:dyDescent="0.25">
      <c r="A19" s="29" t="s">
        <v>53</v>
      </c>
      <c r="B19" s="34">
        <v>-3919</v>
      </c>
      <c r="C19" s="34">
        <v>803</v>
      </c>
      <c r="D19" s="122">
        <f t="shared" si="0"/>
        <v>0</v>
      </c>
      <c r="E19" s="7"/>
      <c r="F19" s="7"/>
      <c r="G19" s="12"/>
      <c r="H19" s="12"/>
      <c r="I19" s="12"/>
      <c r="J19" s="7"/>
      <c r="K19" s="7"/>
    </row>
    <row r="20" spans="1:11" ht="15.75" customHeight="1" thickTop="1" thickBot="1" x14ac:dyDescent="0.25">
      <c r="A20" s="29" t="s">
        <v>54</v>
      </c>
      <c r="B20" s="34">
        <v>-575</v>
      </c>
      <c r="C20" s="34">
        <v>31266</v>
      </c>
      <c r="D20" s="122">
        <f t="shared" si="0"/>
        <v>0</v>
      </c>
      <c r="E20" s="7"/>
      <c r="F20" s="7"/>
      <c r="G20" s="12"/>
      <c r="H20" s="12"/>
      <c r="I20" s="12"/>
      <c r="J20" s="7"/>
      <c r="K20" s="7"/>
    </row>
    <row r="21" spans="1:11" ht="16.5" customHeight="1" thickTop="1" thickBot="1" x14ac:dyDescent="0.25">
      <c r="A21" s="29" t="s">
        <v>55</v>
      </c>
      <c r="B21" s="34">
        <v>-19612</v>
      </c>
      <c r="C21" s="34">
        <v>2586</v>
      </c>
      <c r="D21" s="122">
        <f t="shared" si="0"/>
        <v>0</v>
      </c>
      <c r="E21" s="7"/>
      <c r="F21" s="7"/>
      <c r="G21" s="12"/>
      <c r="H21" s="12"/>
      <c r="I21" s="12"/>
      <c r="J21" s="7"/>
      <c r="K21" s="7"/>
    </row>
    <row r="22" spans="1:11" ht="15.75" customHeight="1" thickTop="1" thickBot="1" x14ac:dyDescent="0.25">
      <c r="A22" s="29" t="s">
        <v>56</v>
      </c>
      <c r="B22" s="34">
        <v>-1988</v>
      </c>
      <c r="C22" s="34">
        <v>-543</v>
      </c>
      <c r="D22" s="122">
        <f t="shared" si="0"/>
        <v>0</v>
      </c>
      <c r="E22" s="7"/>
      <c r="F22" s="7"/>
      <c r="G22" s="12"/>
      <c r="H22" s="12"/>
      <c r="I22" s="12"/>
      <c r="J22" s="7"/>
      <c r="K22" s="7"/>
    </row>
    <row r="23" spans="1:11" ht="15.75" customHeight="1" thickTop="1" thickBot="1" x14ac:dyDescent="0.25">
      <c r="A23" s="29" t="s">
        <v>62</v>
      </c>
      <c r="B23" s="34"/>
      <c r="C23" s="34"/>
      <c r="D23" s="122">
        <f t="shared" si="0"/>
        <v>0</v>
      </c>
      <c r="E23" s="7"/>
      <c r="F23" s="7"/>
      <c r="G23" s="12"/>
      <c r="H23" s="12"/>
      <c r="I23" s="12"/>
      <c r="J23" s="7"/>
      <c r="K23" s="7"/>
    </row>
    <row r="24" spans="1:11" ht="15.75" customHeight="1" thickTop="1" thickBot="1" x14ac:dyDescent="0.25">
      <c r="A24" s="29" t="s">
        <v>63</v>
      </c>
      <c r="B24" s="34">
        <v>-66471</v>
      </c>
      <c r="C24" s="34">
        <v>-28615</v>
      </c>
      <c r="D24" s="122">
        <f t="shared" si="0"/>
        <v>0</v>
      </c>
      <c r="E24" s="7"/>
      <c r="F24" s="7"/>
      <c r="G24" s="7"/>
      <c r="H24" s="7"/>
      <c r="I24" s="7"/>
      <c r="J24" s="7"/>
      <c r="K24" s="7"/>
    </row>
    <row r="25" spans="1:11" ht="15.75" customHeight="1" thickTop="1" thickBot="1" x14ac:dyDescent="0.25">
      <c r="A25" s="29" t="s">
        <v>64</v>
      </c>
      <c r="B25" s="34"/>
      <c r="C25" s="34"/>
      <c r="D25" s="122">
        <f t="shared" si="0"/>
        <v>0</v>
      </c>
      <c r="E25" s="7"/>
      <c r="F25" s="7"/>
      <c r="G25" s="7"/>
      <c r="H25" s="7"/>
      <c r="I25" s="7"/>
      <c r="J25" s="7"/>
      <c r="K25" s="7"/>
    </row>
    <row r="26" spans="1:11" ht="15.75" customHeight="1" thickTop="1" thickBot="1" x14ac:dyDescent="0.25">
      <c r="A26" s="29" t="s">
        <v>66</v>
      </c>
      <c r="B26" s="34"/>
      <c r="C26" s="34"/>
      <c r="D26" s="122">
        <f t="shared" si="0"/>
        <v>0</v>
      </c>
      <c r="E26" s="7"/>
      <c r="F26" s="7"/>
      <c r="G26" s="7"/>
      <c r="H26" s="7"/>
      <c r="I26" s="7"/>
      <c r="J26" s="7"/>
      <c r="K26" s="7"/>
    </row>
    <row r="27" spans="1:11" ht="15.75" customHeight="1" thickTop="1" thickBot="1" x14ac:dyDescent="0.25">
      <c r="A27" s="29" t="s">
        <v>67</v>
      </c>
      <c r="B27" s="34"/>
      <c r="C27" s="34"/>
      <c r="D27" s="122">
        <f t="shared" si="0"/>
        <v>0</v>
      </c>
      <c r="E27" s="7"/>
      <c r="F27" s="7"/>
      <c r="G27" s="7"/>
      <c r="H27" s="7"/>
      <c r="I27" s="7"/>
      <c r="J27" s="7"/>
      <c r="K27" s="7"/>
    </row>
    <row r="28" spans="1:11" ht="15.75" customHeight="1" thickTop="1" thickBot="1" x14ac:dyDescent="0.25">
      <c r="A28" s="29" t="s">
        <v>92</v>
      </c>
      <c r="B28" s="34">
        <v>-19415</v>
      </c>
      <c r="C28" s="34">
        <v>22000</v>
      </c>
      <c r="D28" s="122">
        <f t="shared" si="0"/>
        <v>0</v>
      </c>
      <c r="E28" s="7"/>
      <c r="F28" s="7"/>
      <c r="G28" s="7"/>
      <c r="H28" s="7"/>
      <c r="I28" s="7"/>
      <c r="J28" s="7"/>
      <c r="K28" s="7"/>
    </row>
    <row r="29" spans="1:11" ht="15.75" customHeight="1" thickTop="1" thickBot="1" x14ac:dyDescent="0.25">
      <c r="A29" s="37" t="s">
        <v>80</v>
      </c>
      <c r="B29" s="38">
        <f>SUM(B30:B38)</f>
        <v>70822</v>
      </c>
      <c r="C29" s="38">
        <f>SUM(C30:C38)</f>
        <v>-77607</v>
      </c>
      <c r="D29" s="124">
        <f>IF(B29&lt;=0,0,C29/B29*100)</f>
        <v>-109.58035638643359</v>
      </c>
      <c r="E29" s="7"/>
      <c r="F29" s="7"/>
    </row>
    <row r="30" spans="1:11" ht="18" customHeight="1" thickTop="1" thickBot="1" x14ac:dyDescent="0.25">
      <c r="A30" s="29" t="s">
        <v>93</v>
      </c>
      <c r="B30" s="34"/>
      <c r="C30" s="34">
        <v>-7038</v>
      </c>
      <c r="D30" s="122">
        <f>IF(B30&lt;=0,0,C30/B30*100)</f>
        <v>0</v>
      </c>
      <c r="E30" s="7"/>
      <c r="F30" s="7"/>
    </row>
    <row r="31" spans="1:11" ht="16.5" customHeight="1" thickTop="1" thickBot="1" x14ac:dyDescent="0.25">
      <c r="A31" s="29" t="s">
        <v>94</v>
      </c>
      <c r="B31" s="34">
        <v>4351</v>
      </c>
      <c r="C31" s="34">
        <v>-98257</v>
      </c>
      <c r="D31" s="122">
        <f t="shared" ref="D31:D38" si="1">IF(B31&lt;=0,0,C31/B31*100)</f>
        <v>-2258.2624683980694</v>
      </c>
      <c r="E31" s="7"/>
      <c r="F31" s="7"/>
    </row>
    <row r="32" spans="1:11" ht="27" thickTop="1" thickBot="1" x14ac:dyDescent="0.25">
      <c r="A32" s="29" t="s">
        <v>98</v>
      </c>
      <c r="B32" s="34"/>
      <c r="C32" s="34"/>
      <c r="D32" s="122">
        <f t="shared" si="1"/>
        <v>0</v>
      </c>
      <c r="E32" s="7"/>
      <c r="F32" s="7"/>
    </row>
    <row r="33" spans="1:6" ht="31.5" customHeight="1" thickTop="1" thickBot="1" x14ac:dyDescent="0.25">
      <c r="A33" s="29" t="s">
        <v>97</v>
      </c>
      <c r="B33" s="34"/>
      <c r="C33" s="34"/>
      <c r="D33" s="122">
        <f t="shared" si="1"/>
        <v>0</v>
      </c>
      <c r="E33" s="7"/>
      <c r="F33" s="7"/>
    </row>
    <row r="34" spans="1:6" ht="27" thickTop="1" thickBot="1" x14ac:dyDescent="0.25">
      <c r="A34" s="29" t="s">
        <v>99</v>
      </c>
      <c r="B34" s="34"/>
      <c r="C34" s="34"/>
      <c r="D34" s="122">
        <f t="shared" si="1"/>
        <v>0</v>
      </c>
      <c r="E34" s="7"/>
      <c r="F34" s="7"/>
    </row>
    <row r="35" spans="1:6" ht="27" thickTop="1" thickBot="1" x14ac:dyDescent="0.25">
      <c r="A35" s="29" t="s">
        <v>100</v>
      </c>
      <c r="B35" s="34"/>
      <c r="C35" s="34"/>
      <c r="D35" s="122">
        <f t="shared" si="1"/>
        <v>0</v>
      </c>
      <c r="E35" s="7"/>
      <c r="F35" s="7"/>
    </row>
    <row r="36" spans="1:6" ht="14.25" thickTop="1" thickBot="1" x14ac:dyDescent="0.25">
      <c r="A36" s="29" t="s">
        <v>101</v>
      </c>
      <c r="B36" s="34"/>
      <c r="C36" s="34"/>
      <c r="D36" s="122">
        <f t="shared" si="1"/>
        <v>0</v>
      </c>
      <c r="E36" s="7"/>
      <c r="F36" s="7"/>
    </row>
    <row r="37" spans="1:6" ht="14.25" thickTop="1" thickBot="1" x14ac:dyDescent="0.25">
      <c r="A37" s="29" t="s">
        <v>102</v>
      </c>
      <c r="B37" s="34">
        <v>66471</v>
      </c>
      <c r="C37" s="34">
        <v>28615</v>
      </c>
      <c r="D37" s="122">
        <f t="shared" si="1"/>
        <v>43.048848369965846</v>
      </c>
      <c r="E37" s="7"/>
      <c r="F37" s="7"/>
    </row>
    <row r="38" spans="1:6" ht="14.25" thickTop="1" thickBot="1" x14ac:dyDescent="0.25">
      <c r="A38" s="29" t="s">
        <v>103</v>
      </c>
      <c r="B38" s="34"/>
      <c r="C38" s="34">
        <v>-927</v>
      </c>
      <c r="D38" s="122">
        <f t="shared" si="1"/>
        <v>0</v>
      </c>
      <c r="E38" s="7"/>
      <c r="F38" s="7"/>
    </row>
    <row r="39" spans="1:6" ht="14.25" thickTop="1" thickBot="1" x14ac:dyDescent="0.25">
      <c r="A39" s="37" t="s">
        <v>104</v>
      </c>
      <c r="B39" s="38">
        <f>SUM(B40:B46)</f>
        <v>-59756</v>
      </c>
      <c r="C39" s="38">
        <f>SUM(C40:C46)</f>
        <v>-23825</v>
      </c>
      <c r="D39" s="124">
        <f>IF(B39&lt;=0,0,C39/B39*100)</f>
        <v>0</v>
      </c>
      <c r="E39" s="7"/>
      <c r="F39" s="7"/>
    </row>
    <row r="40" spans="1:6" ht="27" thickTop="1" thickBot="1" x14ac:dyDescent="0.25">
      <c r="A40" s="29" t="s">
        <v>107</v>
      </c>
      <c r="B40" s="34"/>
      <c r="C40" s="34"/>
      <c r="D40" s="122">
        <f>IF(B40&lt;=0,0,C40/B40*100)</f>
        <v>0</v>
      </c>
      <c r="E40" s="7"/>
      <c r="F40" s="7"/>
    </row>
    <row r="41" spans="1:6" ht="14.25" thickTop="1" thickBot="1" x14ac:dyDescent="0.25">
      <c r="A41" s="29" t="s">
        <v>108</v>
      </c>
      <c r="B41" s="34">
        <v>-10831</v>
      </c>
      <c r="C41" s="34">
        <v>70617</v>
      </c>
      <c r="D41" s="122">
        <f t="shared" ref="D41:D49" si="2">IF(B41&lt;=0,0,C41/B41*100)</f>
        <v>0</v>
      </c>
      <c r="E41" s="7"/>
      <c r="F41" s="7"/>
    </row>
    <row r="42" spans="1:6" ht="27" thickTop="1" thickBot="1" x14ac:dyDescent="0.25">
      <c r="A42" s="29" t="s">
        <v>109</v>
      </c>
      <c r="B42" s="34"/>
      <c r="C42" s="34"/>
      <c r="D42" s="122">
        <f t="shared" si="2"/>
        <v>0</v>
      </c>
      <c r="E42" s="7"/>
      <c r="F42" s="7"/>
    </row>
    <row r="43" spans="1:6" ht="14.25" thickTop="1" thickBot="1" x14ac:dyDescent="0.25">
      <c r="A43" s="29" t="s">
        <v>57</v>
      </c>
      <c r="B43" s="34"/>
      <c r="C43" s="34"/>
      <c r="D43" s="122">
        <f t="shared" si="2"/>
        <v>0</v>
      </c>
      <c r="E43" s="7"/>
      <c r="F43" s="7"/>
    </row>
    <row r="44" spans="1:6" ht="14.25" thickTop="1" thickBot="1" x14ac:dyDescent="0.25">
      <c r="A44" s="29" t="s">
        <v>58</v>
      </c>
      <c r="B44" s="34">
        <v>-48925</v>
      </c>
      <c r="C44" s="34">
        <v>-94442</v>
      </c>
      <c r="D44" s="122">
        <f t="shared" si="2"/>
        <v>0</v>
      </c>
      <c r="E44" s="7"/>
      <c r="F44" s="7"/>
    </row>
    <row r="45" spans="1:6" ht="14.25" thickTop="1" thickBot="1" x14ac:dyDescent="0.25">
      <c r="A45" s="29" t="s">
        <v>224</v>
      </c>
      <c r="B45" s="34"/>
      <c r="C45" s="34"/>
      <c r="D45" s="122">
        <f t="shared" si="2"/>
        <v>0</v>
      </c>
      <c r="E45" s="7"/>
      <c r="F45" s="7"/>
    </row>
    <row r="46" spans="1:6" ht="16.5" customHeight="1" thickTop="1" thickBot="1" x14ac:dyDescent="0.25">
      <c r="A46" s="29" t="s">
        <v>110</v>
      </c>
      <c r="B46" s="34"/>
      <c r="C46" s="34"/>
      <c r="D46" s="122">
        <f t="shared" si="2"/>
        <v>0</v>
      </c>
      <c r="E46" s="7"/>
      <c r="F46" s="7"/>
    </row>
    <row r="47" spans="1:6" ht="14.25" thickTop="1" thickBot="1" x14ac:dyDescent="0.25">
      <c r="A47" s="37" t="s">
        <v>59</v>
      </c>
      <c r="B47" s="38">
        <f>B9+B29+B39</f>
        <v>1019</v>
      </c>
      <c r="C47" s="38">
        <f>C9+C29+C39</f>
        <v>39410</v>
      </c>
      <c r="D47" s="38">
        <f t="shared" si="2"/>
        <v>3867.5171736997058</v>
      </c>
      <c r="E47" s="7"/>
      <c r="F47" s="7"/>
    </row>
    <row r="48" spans="1:6" ht="14.25" thickTop="1" thickBot="1" x14ac:dyDescent="0.25">
      <c r="A48" s="5" t="s">
        <v>60</v>
      </c>
      <c r="B48" s="34">
        <v>3501</v>
      </c>
      <c r="C48" s="34">
        <v>4520</v>
      </c>
      <c r="D48" s="122">
        <f t="shared" si="2"/>
        <v>129.10596972293632</v>
      </c>
      <c r="E48" s="7"/>
      <c r="F48" s="7"/>
    </row>
    <row r="49" spans="1:6" ht="14.25" thickTop="1" thickBot="1" x14ac:dyDescent="0.25">
      <c r="A49" s="37" t="s">
        <v>226</v>
      </c>
      <c r="B49" s="38">
        <f>B47+B48</f>
        <v>4520</v>
      </c>
      <c r="C49" s="38">
        <f>C47+C48</f>
        <v>43930</v>
      </c>
      <c r="D49" s="38">
        <f t="shared" si="2"/>
        <v>971.90265486725662</v>
      </c>
      <c r="E49" s="7"/>
      <c r="F49" s="7"/>
    </row>
    <row r="50" spans="1:6" ht="13.5" thickTop="1" x14ac:dyDescent="0.2">
      <c r="A50" s="2"/>
      <c r="B50" s="2"/>
      <c r="C50" s="3"/>
      <c r="D50" s="3"/>
      <c r="E50" s="7"/>
      <c r="F50" s="7"/>
    </row>
    <row r="51" spans="1:6" x14ac:dyDescent="0.2">
      <c r="A51" s="7"/>
      <c r="B51" s="13"/>
      <c r="C51" s="7"/>
      <c r="D51" s="7"/>
      <c r="E51" s="7"/>
      <c r="F51" s="7"/>
    </row>
    <row r="52" spans="1:6" x14ac:dyDescent="0.2">
      <c r="A52" s="7"/>
      <c r="B52" s="13"/>
      <c r="C52" s="7"/>
      <c r="D52" s="7"/>
      <c r="E52" s="7"/>
      <c r="F52" s="7"/>
    </row>
    <row r="53" spans="1:6" x14ac:dyDescent="0.2">
      <c r="A53" s="7"/>
      <c r="B53" s="13"/>
      <c r="C53" s="7"/>
      <c r="D53" s="7"/>
      <c r="E53" s="7"/>
      <c r="F53" s="7"/>
    </row>
    <row r="54" spans="1:6" x14ac:dyDescent="0.2">
      <c r="A54" s="7"/>
      <c r="B54" s="7"/>
      <c r="C54" s="7"/>
      <c r="D54" s="7"/>
      <c r="E54" s="7"/>
      <c r="F54" s="7"/>
    </row>
    <row r="55" spans="1:6" x14ac:dyDescent="0.2">
      <c r="A55" s="7"/>
      <c r="B55" s="13"/>
      <c r="C55" s="7"/>
      <c r="D55" s="7"/>
      <c r="E55" s="7"/>
      <c r="F55" s="7"/>
    </row>
    <row r="56" spans="1:6" x14ac:dyDescent="0.2">
      <c r="A56" s="7"/>
      <c r="B56" s="13"/>
      <c r="C56" s="7"/>
      <c r="D56" s="7"/>
      <c r="E56" s="7"/>
      <c r="F56" s="7"/>
    </row>
    <row r="57" spans="1:6" x14ac:dyDescent="0.2">
      <c r="A57" s="7"/>
      <c r="B57" s="13"/>
      <c r="C57" s="7"/>
      <c r="D57" s="7"/>
      <c r="E57" s="7"/>
      <c r="F57" s="7"/>
    </row>
    <row r="58" spans="1:6" x14ac:dyDescent="0.2">
      <c r="A58" s="7"/>
      <c r="B58" s="13"/>
      <c r="C58" s="7"/>
      <c r="D58" s="7"/>
      <c r="E58" s="7"/>
      <c r="F58" s="7"/>
    </row>
    <row r="59" spans="1:6" x14ac:dyDescent="0.2">
      <c r="A59" s="7"/>
      <c r="B59" s="13"/>
      <c r="C59" s="7"/>
      <c r="D59" s="7"/>
      <c r="E59" s="7"/>
      <c r="F59" s="7"/>
    </row>
    <row r="60" spans="1:6" x14ac:dyDescent="0.2">
      <c r="A60" s="7"/>
      <c r="B60" s="7"/>
      <c r="C60" s="7"/>
      <c r="D60" s="7"/>
      <c r="E60" s="7"/>
      <c r="F60" s="7"/>
    </row>
    <row r="61" spans="1:6" x14ac:dyDescent="0.2">
      <c r="A61" s="7"/>
      <c r="B61" s="7"/>
      <c r="C61" s="7"/>
      <c r="D61" s="7"/>
      <c r="E61" s="7"/>
      <c r="F61" s="7"/>
    </row>
    <row r="62" spans="1:6" x14ac:dyDescent="0.2">
      <c r="A62" s="7"/>
      <c r="B62" s="7"/>
      <c r="C62" s="7"/>
      <c r="D62" s="7"/>
      <c r="E62" s="7"/>
      <c r="F62" s="7"/>
    </row>
    <row r="63" spans="1:6" x14ac:dyDescent="0.2">
      <c r="A63" s="7"/>
      <c r="B63" s="7"/>
      <c r="C63" s="7"/>
      <c r="D63" s="7"/>
      <c r="E63" s="7"/>
      <c r="F63" s="7"/>
    </row>
    <row r="64" spans="1:6" x14ac:dyDescent="0.2">
      <c r="A64" s="7"/>
      <c r="B64" s="7"/>
      <c r="C64" s="7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36" zoomScale="110" workbookViewId="0">
      <selection activeCell="E36" sqref="E36"/>
    </sheetView>
  </sheetViews>
  <sheetFormatPr defaultRowHeight="12.75" x14ac:dyDescent="0.2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 x14ac:dyDescent="0.2">
      <c r="A1" s="66" t="s">
        <v>310</v>
      </c>
      <c r="B1" s="241" t="str">
        <f>'ФИ-Почетна'!$C$18</f>
        <v xml:space="preserve">ТЕТЕКС АД </v>
      </c>
      <c r="C1" s="249"/>
      <c r="D1" s="249"/>
      <c r="E1" s="39"/>
      <c r="F1" s="244"/>
      <c r="G1" s="244"/>
    </row>
    <row r="2" spans="1:7" ht="12.75" customHeight="1" x14ac:dyDescent="0.2">
      <c r="A2" s="66" t="s">
        <v>318</v>
      </c>
      <c r="B2" s="67" t="str">
        <f>'ФИ-Почетна'!$C$22</f>
        <v>01.01 - 31.12</v>
      </c>
      <c r="C2" s="68"/>
      <c r="D2" s="69"/>
      <c r="E2" s="35"/>
      <c r="F2" s="245"/>
      <c r="G2" s="245"/>
    </row>
    <row r="3" spans="1:7" ht="12.75" customHeight="1" x14ac:dyDescent="0.2">
      <c r="A3" s="70" t="s">
        <v>315</v>
      </c>
      <c r="B3" s="71">
        <f>'ФИ-Почетна'!$C$23</f>
        <v>2022</v>
      </c>
      <c r="C3" s="68"/>
      <c r="D3" s="72"/>
      <c r="E3" s="35"/>
      <c r="F3" s="40"/>
      <c r="G3" s="40"/>
    </row>
    <row r="4" spans="1:7" ht="12.75" customHeight="1" x14ac:dyDescent="0.2">
      <c r="A4" s="70" t="s">
        <v>319</v>
      </c>
      <c r="B4" s="73" t="str">
        <f>'ФИ-Почетна'!$C$20</f>
        <v>не</v>
      </c>
      <c r="C4" s="72"/>
      <c r="D4" s="72"/>
      <c r="E4" s="35"/>
      <c r="F4" s="40"/>
      <c r="G4" s="40"/>
    </row>
    <row r="5" spans="1:7" ht="33.75" customHeight="1" x14ac:dyDescent="0.2">
      <c r="A5" s="243" t="s">
        <v>135</v>
      </c>
      <c r="B5" s="243"/>
      <c r="C5" s="243"/>
      <c r="D5" s="243"/>
      <c r="E5" s="243"/>
      <c r="F5" s="243"/>
      <c r="G5" s="243"/>
    </row>
    <row r="6" spans="1:7" ht="21" customHeight="1" x14ac:dyDescent="0.2">
      <c r="A6" s="6"/>
      <c r="B6" s="36"/>
      <c r="C6" s="36"/>
      <c r="D6" s="36"/>
      <c r="E6" s="248" t="s">
        <v>24</v>
      </c>
      <c r="F6" s="248"/>
      <c r="G6" s="248"/>
    </row>
    <row r="7" spans="1:7" ht="18" customHeight="1" x14ac:dyDescent="0.2">
      <c r="A7" s="246" t="s">
        <v>134</v>
      </c>
      <c r="B7" s="247" t="s">
        <v>227</v>
      </c>
      <c r="C7" s="247"/>
      <c r="D7" s="247"/>
      <c r="E7" s="247"/>
      <c r="F7" s="242" t="s">
        <v>6</v>
      </c>
      <c r="G7" s="242" t="s">
        <v>129</v>
      </c>
    </row>
    <row r="8" spans="1:7" s="16" customFormat="1" ht="36" x14ac:dyDescent="0.2">
      <c r="A8" s="246"/>
      <c r="B8" s="17" t="s">
        <v>175</v>
      </c>
      <c r="C8" s="17" t="s">
        <v>127</v>
      </c>
      <c r="D8" s="17" t="s">
        <v>228</v>
      </c>
      <c r="E8" s="17" t="s">
        <v>128</v>
      </c>
      <c r="F8" s="242"/>
      <c r="G8" s="242"/>
    </row>
    <row r="9" spans="1:7" x14ac:dyDescent="0.2">
      <c r="A9" s="18" t="s">
        <v>113</v>
      </c>
      <c r="B9" s="30">
        <v>1281980</v>
      </c>
      <c r="C9" s="30"/>
      <c r="D9" s="30">
        <v>210500</v>
      </c>
      <c r="E9" s="30">
        <v>78586</v>
      </c>
      <c r="F9" s="30"/>
      <c r="G9" s="23">
        <f t="shared" ref="G9:G27" si="0">SUM(B9:F9)</f>
        <v>1571066</v>
      </c>
    </row>
    <row r="10" spans="1:7" x14ac:dyDescent="0.2">
      <c r="A10" s="19" t="s">
        <v>118</v>
      </c>
      <c r="B10" s="31"/>
      <c r="C10" s="31"/>
      <c r="D10" s="31"/>
      <c r="E10" s="31"/>
      <c r="F10" s="31"/>
      <c r="G10" s="23">
        <f t="shared" si="0"/>
        <v>0</v>
      </c>
    </row>
    <row r="11" spans="1:7" x14ac:dyDescent="0.2">
      <c r="A11" s="19" t="s">
        <v>114</v>
      </c>
      <c r="B11" s="31"/>
      <c r="C11" s="31"/>
      <c r="D11" s="31"/>
      <c r="E11" s="31"/>
      <c r="F11" s="31"/>
      <c r="G11" s="23">
        <f t="shared" si="0"/>
        <v>0</v>
      </c>
    </row>
    <row r="12" spans="1:7" x14ac:dyDescent="0.2">
      <c r="A12" s="19" t="s">
        <v>115</v>
      </c>
      <c r="B12" s="31"/>
      <c r="C12" s="31"/>
      <c r="D12" s="31"/>
      <c r="E12" s="31"/>
      <c r="F12" s="31"/>
      <c r="G12" s="23">
        <f t="shared" si="0"/>
        <v>0</v>
      </c>
    </row>
    <row r="13" spans="1:7" x14ac:dyDescent="0.2">
      <c r="A13" s="19" t="s">
        <v>116</v>
      </c>
      <c r="B13" s="31"/>
      <c r="C13" s="31"/>
      <c r="D13" s="31"/>
      <c r="E13" s="31"/>
      <c r="F13" s="31"/>
      <c r="G13" s="23">
        <f t="shared" si="0"/>
        <v>0</v>
      </c>
    </row>
    <row r="14" spans="1:7" x14ac:dyDescent="0.2">
      <c r="A14" s="19" t="s">
        <v>117</v>
      </c>
      <c r="B14" s="31"/>
      <c r="C14" s="31"/>
      <c r="D14" s="31"/>
      <c r="E14" s="31">
        <v>89453</v>
      </c>
      <c r="F14" s="31"/>
      <c r="G14" s="23">
        <f t="shared" si="0"/>
        <v>89453</v>
      </c>
    </row>
    <row r="15" spans="1:7" x14ac:dyDescent="0.2">
      <c r="A15" s="19" t="s">
        <v>119</v>
      </c>
      <c r="B15" s="31"/>
      <c r="C15" s="31"/>
      <c r="D15" s="31">
        <v>3543</v>
      </c>
      <c r="E15" s="31">
        <v>-3543</v>
      </c>
      <c r="F15" s="31"/>
      <c r="G15" s="23">
        <f t="shared" si="0"/>
        <v>0</v>
      </c>
    </row>
    <row r="16" spans="1:7" ht="28.5" customHeight="1" x14ac:dyDescent="0.2">
      <c r="A16" s="19" t="s">
        <v>229</v>
      </c>
      <c r="B16" s="31"/>
      <c r="C16" s="31"/>
      <c r="D16" s="31"/>
      <c r="E16" s="31">
        <v>-45559</v>
      </c>
      <c r="F16" s="31"/>
      <c r="G16" s="23">
        <f t="shared" si="0"/>
        <v>-45559</v>
      </c>
    </row>
    <row r="17" spans="1:7" ht="25.5" x14ac:dyDescent="0.2">
      <c r="A17" s="19" t="s">
        <v>131</v>
      </c>
      <c r="B17" s="31"/>
      <c r="C17" s="31"/>
      <c r="D17" s="31"/>
      <c r="E17" s="31">
        <v>-3366</v>
      </c>
      <c r="F17" s="31"/>
      <c r="G17" s="23">
        <f t="shared" si="0"/>
        <v>-3366</v>
      </c>
    </row>
    <row r="18" spans="1:7" x14ac:dyDescent="0.2">
      <c r="A18" s="19" t="s">
        <v>241</v>
      </c>
      <c r="B18" s="31"/>
      <c r="C18" s="31"/>
      <c r="D18" s="31"/>
      <c r="E18" s="31"/>
      <c r="F18" s="31"/>
      <c r="G18" s="23">
        <f t="shared" si="0"/>
        <v>0</v>
      </c>
    </row>
    <row r="19" spans="1:7" x14ac:dyDescent="0.2">
      <c r="A19" s="19" t="s">
        <v>130</v>
      </c>
      <c r="B19" s="31"/>
      <c r="C19" s="31"/>
      <c r="D19" s="31"/>
      <c r="E19" s="31"/>
      <c r="F19" s="31"/>
      <c r="G19" s="23">
        <f t="shared" si="0"/>
        <v>0</v>
      </c>
    </row>
    <row r="20" spans="1:7" ht="25.5" x14ac:dyDescent="0.2">
      <c r="A20" s="19" t="s">
        <v>120</v>
      </c>
      <c r="B20" s="31"/>
      <c r="C20" s="31"/>
      <c r="D20" s="31">
        <v>1465</v>
      </c>
      <c r="E20" s="31"/>
      <c r="F20" s="31"/>
      <c r="G20" s="23">
        <f t="shared" si="0"/>
        <v>1465</v>
      </c>
    </row>
    <row r="21" spans="1:7" ht="25.5" x14ac:dyDescent="0.2">
      <c r="A21" s="19" t="s">
        <v>121</v>
      </c>
      <c r="B21" s="31"/>
      <c r="C21" s="31"/>
      <c r="D21" s="31"/>
      <c r="E21" s="31"/>
      <c r="F21" s="31"/>
      <c r="G21" s="23">
        <f t="shared" si="0"/>
        <v>0</v>
      </c>
    </row>
    <row r="22" spans="1:7" ht="25.5" x14ac:dyDescent="0.2">
      <c r="A22" s="19" t="s">
        <v>122</v>
      </c>
      <c r="B22" s="31"/>
      <c r="C22" s="31"/>
      <c r="D22" s="31"/>
      <c r="E22" s="31"/>
      <c r="F22" s="31"/>
      <c r="G22" s="23">
        <f t="shared" si="0"/>
        <v>0</v>
      </c>
    </row>
    <row r="23" spans="1:7" x14ac:dyDescent="0.2">
      <c r="A23" s="19" t="s">
        <v>6</v>
      </c>
      <c r="B23" s="31"/>
      <c r="C23" s="31"/>
      <c r="D23" s="31"/>
      <c r="E23" s="31"/>
      <c r="F23" s="31"/>
      <c r="G23" s="23">
        <f t="shared" si="0"/>
        <v>0</v>
      </c>
    </row>
    <row r="24" spans="1:7" x14ac:dyDescent="0.2">
      <c r="A24" s="19" t="s">
        <v>125</v>
      </c>
      <c r="B24" s="31"/>
      <c r="C24" s="31"/>
      <c r="D24" s="31"/>
      <c r="E24" s="31"/>
      <c r="F24" s="31"/>
      <c r="G24" s="23">
        <f t="shared" si="0"/>
        <v>0</v>
      </c>
    </row>
    <row r="25" spans="1:7" x14ac:dyDescent="0.2">
      <c r="A25" s="19" t="s">
        <v>123</v>
      </c>
      <c r="B25" s="31"/>
      <c r="C25" s="31"/>
      <c r="D25" s="31"/>
      <c r="E25" s="31"/>
      <c r="F25" s="31"/>
      <c r="G25" s="23">
        <f t="shared" si="0"/>
        <v>0</v>
      </c>
    </row>
    <row r="26" spans="1:7" x14ac:dyDescent="0.2">
      <c r="A26" s="19" t="s">
        <v>124</v>
      </c>
      <c r="B26" s="31"/>
      <c r="C26" s="31"/>
      <c r="D26" s="31"/>
      <c r="E26" s="31"/>
      <c r="F26" s="31"/>
      <c r="G26" s="23">
        <f t="shared" si="0"/>
        <v>0</v>
      </c>
    </row>
    <row r="27" spans="1:7" ht="15.75" customHeight="1" thickBot="1" x14ac:dyDescent="0.25">
      <c r="A27" s="20" t="s">
        <v>126</v>
      </c>
      <c r="B27" s="32"/>
      <c r="C27" s="32"/>
      <c r="D27" s="32">
        <v>-1710</v>
      </c>
      <c r="E27" s="32"/>
      <c r="F27" s="32"/>
      <c r="G27" s="23">
        <f t="shared" si="0"/>
        <v>-1710</v>
      </c>
    </row>
    <row r="28" spans="1:7" ht="14.25" thickTop="1" thickBot="1" x14ac:dyDescent="0.25">
      <c r="A28" s="22" t="s">
        <v>132</v>
      </c>
      <c r="B28" s="26">
        <f t="shared" ref="B28:G28" si="1">SUM(B9:B27)</f>
        <v>1281980</v>
      </c>
      <c r="C28" s="26">
        <f t="shared" si="1"/>
        <v>0</v>
      </c>
      <c r="D28" s="26">
        <f t="shared" si="1"/>
        <v>213798</v>
      </c>
      <c r="E28" s="26">
        <f t="shared" si="1"/>
        <v>115571</v>
      </c>
      <c r="F28" s="26">
        <f t="shared" si="1"/>
        <v>0</v>
      </c>
      <c r="G28" s="26">
        <f t="shared" si="1"/>
        <v>1611349</v>
      </c>
    </row>
    <row r="29" spans="1:7" ht="13.5" thickTop="1" x14ac:dyDescent="0.2">
      <c r="A29" s="21" t="s">
        <v>118</v>
      </c>
      <c r="B29" s="33"/>
      <c r="C29" s="33"/>
      <c r="D29" s="33"/>
      <c r="E29" s="33"/>
      <c r="F29" s="33"/>
      <c r="G29" s="25">
        <f t="shared" ref="G29:G46" si="2">SUM(B29:F29)</f>
        <v>0</v>
      </c>
    </row>
    <row r="30" spans="1:7" x14ac:dyDescent="0.2">
      <c r="A30" s="19" t="s">
        <v>114</v>
      </c>
      <c r="B30" s="31"/>
      <c r="C30" s="31"/>
      <c r="D30" s="31"/>
      <c r="E30" s="31"/>
      <c r="F30" s="31"/>
      <c r="G30" s="25">
        <f t="shared" si="2"/>
        <v>0</v>
      </c>
    </row>
    <row r="31" spans="1:7" x14ac:dyDescent="0.2">
      <c r="A31" s="19" t="s">
        <v>115</v>
      </c>
      <c r="B31" s="31"/>
      <c r="C31" s="31"/>
      <c r="D31" s="31"/>
      <c r="E31" s="31"/>
      <c r="F31" s="31"/>
      <c r="G31" s="25">
        <f t="shared" si="2"/>
        <v>0</v>
      </c>
    </row>
    <row r="32" spans="1:7" x14ac:dyDescent="0.2">
      <c r="A32" s="19" t="s">
        <v>116</v>
      </c>
      <c r="B32" s="31"/>
      <c r="C32" s="31"/>
      <c r="D32" s="31"/>
      <c r="E32" s="31"/>
      <c r="F32" s="31"/>
      <c r="G32" s="25">
        <f t="shared" si="2"/>
        <v>0</v>
      </c>
    </row>
    <row r="33" spans="1:7" x14ac:dyDescent="0.2">
      <c r="A33" s="19" t="s">
        <v>117</v>
      </c>
      <c r="B33" s="31"/>
      <c r="C33" s="31"/>
      <c r="D33" s="31"/>
      <c r="E33" s="31">
        <v>67919</v>
      </c>
      <c r="F33" s="31"/>
      <c r="G33" s="25">
        <f t="shared" si="2"/>
        <v>67919</v>
      </c>
    </row>
    <row r="34" spans="1:7" x14ac:dyDescent="0.2">
      <c r="A34" s="19" t="s">
        <v>119</v>
      </c>
      <c r="B34" s="31"/>
      <c r="C34" s="31"/>
      <c r="D34" s="31">
        <v>4473</v>
      </c>
      <c r="E34" s="31">
        <v>-4473</v>
      </c>
      <c r="F34" s="31"/>
      <c r="G34" s="25">
        <f t="shared" si="2"/>
        <v>0</v>
      </c>
    </row>
    <row r="35" spans="1:7" ht="25.5" x14ac:dyDescent="0.2">
      <c r="A35" s="19" t="s">
        <v>229</v>
      </c>
      <c r="B35" s="31"/>
      <c r="C35" s="31"/>
      <c r="D35" s="31"/>
      <c r="E35" s="31">
        <v>-91118</v>
      </c>
      <c r="F35" s="31"/>
      <c r="G35" s="25">
        <f t="shared" si="2"/>
        <v>-91118</v>
      </c>
    </row>
    <row r="36" spans="1:7" ht="25.5" x14ac:dyDescent="0.2">
      <c r="A36" s="19" t="s">
        <v>131</v>
      </c>
      <c r="B36" s="31"/>
      <c r="C36" s="31"/>
      <c r="D36" s="31"/>
      <c r="E36" s="31">
        <v>-4249</v>
      </c>
      <c r="F36" s="31"/>
      <c r="G36" s="25">
        <f t="shared" si="2"/>
        <v>-4249</v>
      </c>
    </row>
    <row r="37" spans="1:7" x14ac:dyDescent="0.2">
      <c r="A37" s="19" t="s">
        <v>241</v>
      </c>
      <c r="B37" s="31"/>
      <c r="C37" s="31"/>
      <c r="D37" s="31"/>
      <c r="E37" s="31"/>
      <c r="F37" s="31"/>
      <c r="G37" s="25">
        <f t="shared" si="2"/>
        <v>0</v>
      </c>
    </row>
    <row r="38" spans="1:7" x14ac:dyDescent="0.2">
      <c r="A38" s="19" t="s">
        <v>130</v>
      </c>
      <c r="B38" s="31"/>
      <c r="C38" s="31"/>
      <c r="D38" s="31"/>
      <c r="E38" s="31"/>
      <c r="F38" s="31"/>
      <c r="G38" s="25">
        <f t="shared" si="2"/>
        <v>0</v>
      </c>
    </row>
    <row r="39" spans="1:7" ht="25.5" x14ac:dyDescent="0.2">
      <c r="A39" s="19" t="s">
        <v>120</v>
      </c>
      <c r="B39" s="31"/>
      <c r="C39" s="31"/>
      <c r="D39" s="31">
        <v>927</v>
      </c>
      <c r="E39" s="31"/>
      <c r="F39" s="31"/>
      <c r="G39" s="25">
        <f t="shared" si="2"/>
        <v>927</v>
      </c>
    </row>
    <row r="40" spans="1:7" ht="25.5" x14ac:dyDescent="0.2">
      <c r="A40" s="19" t="s">
        <v>121</v>
      </c>
      <c r="B40" s="31"/>
      <c r="C40" s="31"/>
      <c r="D40" s="31"/>
      <c r="E40" s="31"/>
      <c r="F40" s="31"/>
      <c r="G40" s="25">
        <f t="shared" si="2"/>
        <v>0</v>
      </c>
    </row>
    <row r="41" spans="1:7" ht="25.5" x14ac:dyDescent="0.2">
      <c r="A41" s="19" t="s">
        <v>122</v>
      </c>
      <c r="B41" s="31"/>
      <c r="C41" s="31"/>
      <c r="D41" s="31"/>
      <c r="E41" s="31"/>
      <c r="F41" s="31"/>
      <c r="G41" s="25">
        <f t="shared" si="2"/>
        <v>0</v>
      </c>
    </row>
    <row r="42" spans="1:7" x14ac:dyDescent="0.2">
      <c r="A42" s="19" t="s">
        <v>6</v>
      </c>
      <c r="B42" s="31"/>
      <c r="C42" s="31"/>
      <c r="D42" s="31"/>
      <c r="E42" s="31"/>
      <c r="F42" s="31"/>
      <c r="G42" s="25">
        <f t="shared" si="2"/>
        <v>0</v>
      </c>
    </row>
    <row r="43" spans="1:7" x14ac:dyDescent="0.2">
      <c r="A43" s="19" t="s">
        <v>125</v>
      </c>
      <c r="B43" s="31"/>
      <c r="C43" s="31"/>
      <c r="D43" s="31"/>
      <c r="E43" s="31"/>
      <c r="F43" s="31"/>
      <c r="G43" s="25">
        <f t="shared" si="2"/>
        <v>0</v>
      </c>
    </row>
    <row r="44" spans="1:7" x14ac:dyDescent="0.2">
      <c r="A44" s="19" t="s">
        <v>123</v>
      </c>
      <c r="B44" s="31"/>
      <c r="C44" s="31"/>
      <c r="D44" s="31"/>
      <c r="E44" s="31"/>
      <c r="F44" s="31"/>
      <c r="G44" s="25">
        <f t="shared" si="2"/>
        <v>0</v>
      </c>
    </row>
    <row r="45" spans="1:7" x14ac:dyDescent="0.2">
      <c r="A45" s="19" t="s">
        <v>124</v>
      </c>
      <c r="B45" s="31"/>
      <c r="C45" s="31"/>
      <c r="D45" s="31"/>
      <c r="E45" s="31"/>
      <c r="F45" s="31"/>
      <c r="G45" s="25">
        <f t="shared" si="2"/>
        <v>0</v>
      </c>
    </row>
    <row r="46" spans="1:7" ht="15.75" customHeight="1" thickBot="1" x14ac:dyDescent="0.25">
      <c r="A46" s="20" t="s">
        <v>126</v>
      </c>
      <c r="B46" s="32">
        <v>0</v>
      </c>
      <c r="C46" s="32"/>
      <c r="D46" s="32">
        <v>0</v>
      </c>
      <c r="E46" s="32">
        <v>0</v>
      </c>
      <c r="F46" s="32"/>
      <c r="G46" s="25">
        <f t="shared" si="2"/>
        <v>0</v>
      </c>
    </row>
    <row r="47" spans="1:7" ht="14.25" thickTop="1" thickBot="1" x14ac:dyDescent="0.25">
      <c r="A47" s="22" t="s">
        <v>133</v>
      </c>
      <c r="B47" s="24">
        <f t="shared" ref="B47:G47" si="3">SUM(B28:B46)</f>
        <v>1281980</v>
      </c>
      <c r="C47" s="24">
        <f t="shared" si="3"/>
        <v>0</v>
      </c>
      <c r="D47" s="24">
        <f t="shared" si="3"/>
        <v>219198</v>
      </c>
      <c r="E47" s="24">
        <f t="shared" si="3"/>
        <v>83650</v>
      </c>
      <c r="F47" s="24">
        <f t="shared" si="3"/>
        <v>0</v>
      </c>
      <c r="G47" s="24">
        <f t="shared" si="3"/>
        <v>1584828</v>
      </c>
    </row>
    <row r="48" spans="1:7" ht="13.5" thickTop="1" x14ac:dyDescent="0.2">
      <c r="A48" s="6"/>
      <c r="B48" s="6"/>
      <c r="C48" s="6"/>
      <c r="D48" s="6"/>
      <c r="E48" s="6"/>
      <c r="F48" s="6"/>
      <c r="G48" s="6"/>
    </row>
    <row r="49" spans="1:7" x14ac:dyDescent="0.2">
      <c r="A49" s="6"/>
      <c r="B49" s="6"/>
      <c r="C49" s="6"/>
      <c r="D49" s="6"/>
      <c r="E49" s="6"/>
      <c r="F49" s="6"/>
      <c r="G49" s="6"/>
    </row>
    <row r="50" spans="1:7" x14ac:dyDescent="0.2">
      <c r="A50" s="6"/>
      <c r="B50" s="6"/>
      <c r="C50" s="6"/>
      <c r="D50" s="6"/>
      <c r="E50" s="6"/>
      <c r="F50" s="6"/>
      <c r="G50" s="6"/>
    </row>
    <row r="51" spans="1:7" x14ac:dyDescent="0.2">
      <c r="A51" s="6"/>
      <c r="B51" s="6"/>
      <c r="C51" s="6"/>
      <c r="D51" s="6"/>
      <c r="E51" s="6"/>
      <c r="F51" s="6"/>
      <c r="G51" s="6"/>
    </row>
    <row r="52" spans="1:7" x14ac:dyDescent="0.2">
      <c r="A52" s="6"/>
      <c r="B52" s="6"/>
      <c r="C52" s="6"/>
      <c r="D52" s="6"/>
      <c r="E52" s="6"/>
      <c r="F52" s="6"/>
      <c r="G52" s="6"/>
    </row>
    <row r="53" spans="1:7" x14ac:dyDescent="0.2">
      <c r="A53" s="6"/>
      <c r="B53" s="6"/>
      <c r="C53" s="6"/>
      <c r="D53" s="6"/>
      <c r="E53" s="6"/>
      <c r="F53" s="6"/>
      <c r="G53" s="6"/>
    </row>
    <row r="54" spans="1:7" x14ac:dyDescent="0.2">
      <c r="A54" s="6"/>
      <c r="B54" s="6"/>
      <c r="C54" s="6"/>
      <c r="D54" s="6"/>
      <c r="E54" s="6"/>
      <c r="F54" s="6"/>
      <c r="G54" s="6"/>
    </row>
    <row r="55" spans="1:7" x14ac:dyDescent="0.2">
      <c r="A55" s="6"/>
      <c r="B55" s="6"/>
      <c r="C55" s="6"/>
      <c r="D55" s="6"/>
      <c r="E55" s="6"/>
      <c r="F55" s="6"/>
      <c r="G55" s="6"/>
    </row>
    <row r="56" spans="1:7" x14ac:dyDescent="0.2">
      <c r="A56" s="6"/>
      <c r="B56" s="6"/>
      <c r="C56" s="6"/>
      <c r="D56" s="6"/>
      <c r="E56" s="6"/>
      <c r="F56" s="6"/>
      <c r="G56" s="6"/>
    </row>
    <row r="57" spans="1:7" x14ac:dyDescent="0.2">
      <c r="A57" s="6"/>
      <c r="B57" s="6"/>
      <c r="C57" s="6"/>
      <c r="D57" s="6"/>
      <c r="E57" s="6"/>
      <c r="F57" s="6"/>
      <c r="G57" s="6"/>
    </row>
    <row r="58" spans="1:7" x14ac:dyDescent="0.2">
      <c r="A58" s="6"/>
      <c r="B58" s="6"/>
      <c r="C58" s="6"/>
      <c r="D58" s="6"/>
      <c r="E58" s="6"/>
      <c r="F58" s="6"/>
      <c r="G58" s="6"/>
    </row>
    <row r="59" spans="1:7" x14ac:dyDescent="0.2">
      <c r="A59" s="6"/>
      <c r="B59" s="6"/>
      <c r="C59" s="6"/>
      <c r="D59" s="6"/>
      <c r="E59" s="6"/>
      <c r="F59" s="6"/>
      <c r="G59" s="6"/>
    </row>
    <row r="60" spans="1:7" x14ac:dyDescent="0.2">
      <c r="A60" s="6"/>
      <c r="B60" s="6"/>
      <c r="C60" s="6"/>
      <c r="D60" s="6"/>
      <c r="E60" s="6"/>
      <c r="F60" s="6"/>
      <c r="G60" s="6"/>
    </row>
    <row r="61" spans="1:7" x14ac:dyDescent="0.2">
      <c r="A61" s="6"/>
      <c r="B61" s="6"/>
      <c r="C61" s="6"/>
      <c r="D61" s="6"/>
      <c r="E61" s="6"/>
      <c r="F61" s="6"/>
      <c r="G61" s="6"/>
    </row>
    <row r="62" spans="1:7" x14ac:dyDescent="0.2">
      <c r="A62" s="6"/>
      <c r="B62" s="6"/>
      <c r="C62" s="6"/>
      <c r="D62" s="6"/>
      <c r="E62" s="6"/>
      <c r="F62" s="6"/>
      <c r="G62" s="6"/>
    </row>
    <row r="63" spans="1:7" x14ac:dyDescent="0.2">
      <c r="A63" s="6"/>
      <c r="B63" s="6"/>
      <c r="C63" s="6"/>
      <c r="D63" s="6"/>
      <c r="E63" s="6"/>
      <c r="F63" s="6"/>
      <c r="G63" s="6"/>
    </row>
    <row r="64" spans="1:7" x14ac:dyDescent="0.2">
      <c r="A64" s="6"/>
      <c r="B64" s="6"/>
      <c r="C64" s="6"/>
      <c r="D64" s="6"/>
      <c r="E64" s="6"/>
      <c r="F64" s="6"/>
      <c r="G64" s="6"/>
    </row>
    <row r="65" spans="1:7" x14ac:dyDescent="0.2">
      <c r="A65" s="6"/>
      <c r="B65" s="6"/>
      <c r="C65" s="6"/>
      <c r="D65" s="6"/>
      <c r="E65" s="6"/>
      <c r="F65" s="6"/>
      <c r="G65" s="6"/>
    </row>
    <row r="66" spans="1:7" x14ac:dyDescent="0.2">
      <c r="A66" s="6"/>
      <c r="B66" s="6"/>
      <c r="C66" s="6"/>
      <c r="D66" s="6"/>
      <c r="E66" s="6"/>
      <c r="F66" s="6"/>
      <c r="G66" s="6"/>
    </row>
    <row r="67" spans="1:7" x14ac:dyDescent="0.2">
      <c r="A67" s="6"/>
      <c r="B67" s="6"/>
      <c r="C67" s="6"/>
      <c r="D67" s="6"/>
      <c r="E67" s="6"/>
      <c r="F67" s="6"/>
      <c r="G67" s="6"/>
    </row>
    <row r="68" spans="1:7" x14ac:dyDescent="0.2">
      <c r="A68" s="6"/>
      <c r="B68" s="6"/>
      <c r="C68" s="6"/>
      <c r="D68" s="6"/>
      <c r="E68" s="6"/>
      <c r="F68" s="6"/>
      <c r="G68" s="6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D68"/>
  <sheetViews>
    <sheetView zoomScale="120" workbookViewId="0">
      <selection activeCell="A4" sqref="A4:D4"/>
    </sheetView>
  </sheetViews>
  <sheetFormatPr defaultRowHeight="12.75" x14ac:dyDescent="0.2"/>
  <cols>
    <col min="1" max="1" width="49.5703125" style="100" customWidth="1"/>
    <col min="2" max="3" width="19.28515625" style="100" customWidth="1"/>
    <col min="4" max="4" width="10.28515625" style="100" customWidth="1"/>
    <col min="5" max="16384" width="9.140625" style="100"/>
  </cols>
  <sheetData>
    <row r="1" spans="1:4" x14ac:dyDescent="0.2">
      <c r="A1" s="99" t="s">
        <v>28</v>
      </c>
      <c r="B1" s="232" t="str">
        <f>'ФИ-Почетна'!$C$18</f>
        <v xml:space="preserve">ТЕТЕКС АД </v>
      </c>
      <c r="C1" s="250"/>
      <c r="D1" s="250"/>
    </row>
    <row r="2" spans="1:4" x14ac:dyDescent="0.2">
      <c r="A2" s="99" t="s">
        <v>30</v>
      </c>
      <c r="B2" s="125" t="str">
        <f>'ФИ-Почетна'!$C$22</f>
        <v>01.01 - 31.12</v>
      </c>
      <c r="C2" s="104" t="s">
        <v>325</v>
      </c>
      <c r="D2" s="103">
        <f>'ФИ-Почетна'!$C$23</f>
        <v>2022</v>
      </c>
    </row>
    <row r="3" spans="1:4" x14ac:dyDescent="0.2">
      <c r="A3" s="104" t="s">
        <v>239</v>
      </c>
      <c r="B3" s="125" t="str">
        <f>'ФИ-Почетна'!$C$20</f>
        <v>не</v>
      </c>
      <c r="C3" s="102"/>
      <c r="D3" s="103"/>
    </row>
    <row r="4" spans="1:4" ht="26.25" customHeight="1" x14ac:dyDescent="0.2">
      <c r="A4" s="235" t="s">
        <v>186</v>
      </c>
      <c r="B4" s="235"/>
      <c r="C4" s="235"/>
      <c r="D4" s="235"/>
    </row>
    <row r="5" spans="1:4" ht="14.25" customHeight="1" thickBot="1" x14ac:dyDescent="0.25">
      <c r="A5" s="106"/>
      <c r="B5" s="106"/>
      <c r="C5" s="251" t="s">
        <v>35</v>
      </c>
      <c r="D5" s="251"/>
    </row>
    <row r="6" spans="1:4" s="110" customFormat="1" ht="33" customHeight="1" thickTop="1" thickBot="1" x14ac:dyDescent="0.25">
      <c r="A6" s="108" t="s">
        <v>34</v>
      </c>
      <c r="B6" s="126" t="s">
        <v>25</v>
      </c>
      <c r="C6" s="126" t="s">
        <v>26</v>
      </c>
      <c r="D6" s="126" t="s">
        <v>29</v>
      </c>
    </row>
    <row r="7" spans="1:4" ht="14.25" thickTop="1" thickBot="1" x14ac:dyDescent="0.25">
      <c r="A7" s="127" t="s">
        <v>187</v>
      </c>
      <c r="B7" s="128"/>
      <c r="C7" s="128"/>
      <c r="D7" s="128"/>
    </row>
    <row r="8" spans="1:4" ht="14.25" thickTop="1" thickBot="1" x14ac:dyDescent="0.25">
      <c r="A8" s="129" t="s">
        <v>188</v>
      </c>
      <c r="B8" s="130">
        <f>'Биланс на состојба'!B11</f>
        <v>1032294</v>
      </c>
      <c r="C8" s="130">
        <f>'Биланс на состојба'!C11</f>
        <v>1135199</v>
      </c>
      <c r="D8" s="130">
        <f>'Биланс на состојба'!D11</f>
        <v>109.96857484398825</v>
      </c>
    </row>
    <row r="9" spans="1:4" ht="14.25" thickTop="1" thickBot="1" x14ac:dyDescent="0.25">
      <c r="A9" s="131" t="s">
        <v>189</v>
      </c>
      <c r="B9" s="132">
        <f>'Биланс на состојба'!B12</f>
        <v>0</v>
      </c>
      <c r="C9" s="132">
        <f>'Биланс на состојба'!C12</f>
        <v>0</v>
      </c>
      <c r="D9" s="130">
        <f>'Биланс на состојба'!D12</f>
        <v>0</v>
      </c>
    </row>
    <row r="10" spans="1:4" ht="14.25" thickTop="1" thickBot="1" x14ac:dyDescent="0.25">
      <c r="A10" s="129" t="s">
        <v>190</v>
      </c>
      <c r="B10" s="130">
        <f>'Биланс на состојба'!B13</f>
        <v>85779</v>
      </c>
      <c r="C10" s="130">
        <f>'Биланс на состојба'!C13</f>
        <v>89501</v>
      </c>
      <c r="D10" s="130">
        <f>'Биланс на состојба'!D13</f>
        <v>104.33905734503783</v>
      </c>
    </row>
    <row r="11" spans="1:4" ht="14.25" thickTop="1" thickBot="1" x14ac:dyDescent="0.25">
      <c r="A11" s="133" t="s">
        <v>326</v>
      </c>
      <c r="B11" s="132">
        <f>'Биланс на состојба'!B14</f>
        <v>83600</v>
      </c>
      <c r="C11" s="132">
        <f>'Биланс на состојба'!C14</f>
        <v>87309</v>
      </c>
      <c r="D11" s="134">
        <f>'Биланс на состојба'!D14</f>
        <v>104.4366028708134</v>
      </c>
    </row>
    <row r="12" spans="1:4" ht="14.25" thickTop="1" thickBot="1" x14ac:dyDescent="0.25">
      <c r="A12" s="133" t="s">
        <v>327</v>
      </c>
      <c r="B12" s="132">
        <f>'Биланс на состојба'!B15</f>
        <v>2179</v>
      </c>
      <c r="C12" s="132">
        <f>'Биланс на состојба'!C15</f>
        <v>2192</v>
      </c>
      <c r="D12" s="134">
        <f>'Биланс на состојба'!D15</f>
        <v>100.59660394676457</v>
      </c>
    </row>
    <row r="13" spans="1:4" ht="14.25" thickTop="1" thickBot="1" x14ac:dyDescent="0.25">
      <c r="A13" s="133" t="s">
        <v>328</v>
      </c>
      <c r="B13" s="132">
        <f>'Биланс на состојба'!B16</f>
        <v>0</v>
      </c>
      <c r="C13" s="132">
        <f>'Биланс на состојба'!C16</f>
        <v>0</v>
      </c>
      <c r="D13" s="134">
        <f>'Биланс на состојба'!D16</f>
        <v>0</v>
      </c>
    </row>
    <row r="14" spans="1:4" ht="14.25" thickTop="1" thickBot="1" x14ac:dyDescent="0.25">
      <c r="A14" s="133" t="s">
        <v>329</v>
      </c>
      <c r="B14" s="132">
        <f>'Биланс на состојба'!B17</f>
        <v>0</v>
      </c>
      <c r="C14" s="132">
        <f>'Биланс на состојба'!C17</f>
        <v>0</v>
      </c>
      <c r="D14" s="134">
        <f>'Биланс на состојба'!D17</f>
        <v>0</v>
      </c>
    </row>
    <row r="15" spans="1:4" s="135" customFormat="1" ht="14.25" thickTop="1" thickBot="1" x14ac:dyDescent="0.25">
      <c r="A15" s="129" t="s">
        <v>330</v>
      </c>
      <c r="B15" s="130">
        <f>'Биланс на состојба'!B18</f>
        <v>463657</v>
      </c>
      <c r="C15" s="130">
        <f>'Биланс на состојба'!C18</f>
        <v>561913</v>
      </c>
      <c r="D15" s="130">
        <f>'Биланс на состојба'!D18</f>
        <v>121.19152735750782</v>
      </c>
    </row>
    <row r="16" spans="1:4" s="135" customFormat="1" ht="14.25" thickTop="1" thickBot="1" x14ac:dyDescent="0.25">
      <c r="A16" s="129" t="s">
        <v>331</v>
      </c>
      <c r="B16" s="130">
        <f>'Биланс на состојба'!B19</f>
        <v>482858</v>
      </c>
      <c r="C16" s="130">
        <f>'Биланс на состојба'!C19</f>
        <v>483785</v>
      </c>
      <c r="D16" s="130">
        <f>'Биланс на состојба'!D19</f>
        <v>100.19198190772443</v>
      </c>
    </row>
    <row r="17" spans="1:4" ht="14.25" thickTop="1" thickBot="1" x14ac:dyDescent="0.25">
      <c r="A17" s="133" t="s">
        <v>191</v>
      </c>
      <c r="B17" s="132">
        <f>'Биланс на состојба'!B20</f>
        <v>39315</v>
      </c>
      <c r="C17" s="132">
        <f>'Биланс на состојба'!C20</f>
        <v>39315</v>
      </c>
      <c r="D17" s="134">
        <f>'Биланс на состојба'!D20</f>
        <v>100</v>
      </c>
    </row>
    <row r="18" spans="1:4" ht="14.25" thickTop="1" thickBot="1" x14ac:dyDescent="0.25">
      <c r="A18" s="133" t="s">
        <v>192</v>
      </c>
      <c r="B18" s="132">
        <f>'Биланс на состојба'!B21</f>
        <v>428359</v>
      </c>
      <c r="C18" s="132">
        <f>'Биланс на состојба'!C21</f>
        <v>428359</v>
      </c>
      <c r="D18" s="134">
        <f>'Биланс на состојба'!D21</f>
        <v>100</v>
      </c>
    </row>
    <row r="19" spans="1:4" ht="14.25" thickTop="1" thickBot="1" x14ac:dyDescent="0.25">
      <c r="A19" s="136" t="s">
        <v>332</v>
      </c>
      <c r="B19" s="132">
        <f>'Биланс на состојба'!B22</f>
        <v>0</v>
      </c>
      <c r="C19" s="132">
        <f>'Биланс на состојба'!C22</f>
        <v>0</v>
      </c>
      <c r="D19" s="134">
        <f>'Биланс на состојба'!D22</f>
        <v>0</v>
      </c>
    </row>
    <row r="20" spans="1:4" ht="14.25" thickTop="1" thickBot="1" x14ac:dyDescent="0.25">
      <c r="A20" s="136" t="s">
        <v>333</v>
      </c>
      <c r="B20" s="132">
        <f>'Биланс на состојба'!B23</f>
        <v>15184</v>
      </c>
      <c r="C20" s="132">
        <f>'Биланс на состојба'!C23</f>
        <v>16111</v>
      </c>
      <c r="D20" s="134">
        <f>'Биланс на состојба'!D23</f>
        <v>106.10511064278188</v>
      </c>
    </row>
    <row r="21" spans="1:4" ht="14.25" thickTop="1" thickBot="1" x14ac:dyDescent="0.25">
      <c r="A21" s="136" t="s">
        <v>334</v>
      </c>
      <c r="B21" s="132">
        <f>'Биланс на состојба'!B24</f>
        <v>0</v>
      </c>
      <c r="C21" s="132">
        <f>'Биланс на состојба'!C24</f>
        <v>0</v>
      </c>
      <c r="D21" s="134">
        <f>'Биланс на состојба'!D24</f>
        <v>0</v>
      </c>
    </row>
    <row r="22" spans="1:4" s="135" customFormat="1" ht="14.25" thickTop="1" thickBot="1" x14ac:dyDescent="0.25">
      <c r="A22" s="129" t="s">
        <v>193</v>
      </c>
      <c r="B22" s="130">
        <f>'Биланс на состојба'!B25</f>
        <v>0</v>
      </c>
      <c r="C22" s="130">
        <f>'Биланс на состојба'!C25</f>
        <v>0</v>
      </c>
      <c r="D22" s="130">
        <f>'Биланс на состојба'!D25</f>
        <v>0</v>
      </c>
    </row>
    <row r="23" spans="1:4" s="135" customFormat="1" ht="14.25" thickTop="1" thickBot="1" x14ac:dyDescent="0.25">
      <c r="A23" s="129" t="s">
        <v>194</v>
      </c>
      <c r="B23" s="130">
        <f>'Биланс на состојба'!B26</f>
        <v>0</v>
      </c>
      <c r="C23" s="130">
        <f>'Биланс на состојба'!C26</f>
        <v>0</v>
      </c>
      <c r="D23" s="130">
        <f>'Биланс на состојба'!D26</f>
        <v>0</v>
      </c>
    </row>
    <row r="24" spans="1:4" ht="14.25" thickTop="1" thickBot="1" x14ac:dyDescent="0.25">
      <c r="A24" s="137" t="s">
        <v>195</v>
      </c>
      <c r="B24" s="132">
        <f>'Биланс на состојба'!B27</f>
        <v>593919</v>
      </c>
      <c r="C24" s="132">
        <f>'Биланс на состојба'!C27</f>
        <v>569222</v>
      </c>
      <c r="D24" s="130">
        <f>'Биланс на состојба'!D27</f>
        <v>95.841688849826326</v>
      </c>
    </row>
    <row r="25" spans="1:4" ht="14.25" thickTop="1" thickBot="1" x14ac:dyDescent="0.25">
      <c r="A25" s="131" t="s">
        <v>196</v>
      </c>
      <c r="B25" s="130">
        <f>'Биланс на состојба'!B28</f>
        <v>508743</v>
      </c>
      <c r="C25" s="130">
        <f>'Биланс на состојба'!C28</f>
        <v>503171</v>
      </c>
      <c r="D25" s="134">
        <f>'Биланс на состојба'!D28</f>
        <v>98.904751515008556</v>
      </c>
    </row>
    <row r="26" spans="1:4" ht="14.25" thickTop="1" thickBot="1" x14ac:dyDescent="0.25">
      <c r="A26" s="133" t="s">
        <v>197</v>
      </c>
      <c r="B26" s="132">
        <f>'Биланс на состојба'!B29</f>
        <v>832</v>
      </c>
      <c r="C26" s="132">
        <f>'Биланс на состојба'!C29</f>
        <v>2184</v>
      </c>
      <c r="D26" s="134">
        <f>'Биланс на состојба'!D29</f>
        <v>262.5</v>
      </c>
    </row>
    <row r="27" spans="1:4" ht="14.25" thickTop="1" thickBot="1" x14ac:dyDescent="0.25">
      <c r="A27" s="133" t="s">
        <v>335</v>
      </c>
      <c r="B27" s="132">
        <f>'Биланс на состојба'!B30</f>
        <v>46108</v>
      </c>
      <c r="C27" s="132">
        <f>'Биланс на состојба'!C30</f>
        <v>2672</v>
      </c>
      <c r="D27" s="134">
        <f>'Биланс на состојба'!D30</f>
        <v>5.7950897891905964</v>
      </c>
    </row>
    <row r="28" spans="1:4" ht="14.25" thickTop="1" thickBot="1" x14ac:dyDescent="0.25">
      <c r="A28" s="133" t="s">
        <v>198</v>
      </c>
      <c r="B28" s="132">
        <f>'Биланс на состојба'!B31</f>
        <v>22102</v>
      </c>
      <c r="C28" s="132">
        <f>'Биланс на состојба'!C31</f>
        <v>102</v>
      </c>
      <c r="D28" s="134">
        <f>'Биланс на состојба'!D31</f>
        <v>0.46149669713148134</v>
      </c>
    </row>
    <row r="29" spans="1:4" ht="14.25" thickTop="1" thickBot="1" x14ac:dyDescent="0.25">
      <c r="A29" s="131" t="s">
        <v>199</v>
      </c>
      <c r="B29" s="132">
        <f>'Биланс на состојба'!B32</f>
        <v>4520</v>
      </c>
      <c r="C29" s="132">
        <f>'Биланс на состојба'!C32</f>
        <v>43930</v>
      </c>
      <c r="D29" s="134">
        <f>'Биланс на состојба'!D32</f>
        <v>971.90265486725662</v>
      </c>
    </row>
    <row r="30" spans="1:4" ht="14.25" thickTop="1" thickBot="1" x14ac:dyDescent="0.25">
      <c r="A30" s="131" t="s">
        <v>336</v>
      </c>
      <c r="B30" s="132">
        <f>'Биланс на состојба'!B33</f>
        <v>11614</v>
      </c>
      <c r="C30" s="132">
        <f>'Биланс на состојба'!C33</f>
        <v>17163</v>
      </c>
      <c r="D30" s="134">
        <f>'Биланс на состојба'!D33</f>
        <v>147.77854313759255</v>
      </c>
    </row>
    <row r="31" spans="1:4" ht="14.25" thickTop="1" thickBot="1" x14ac:dyDescent="0.25">
      <c r="A31" s="137" t="s">
        <v>200</v>
      </c>
      <c r="B31" s="130">
        <f>'Биланс на состојба'!B34</f>
        <v>1626213</v>
      </c>
      <c r="C31" s="130">
        <f>'Биланс на состојба'!C34</f>
        <v>1704421</v>
      </c>
      <c r="D31" s="130">
        <f>'Биланс на состојба'!D34</f>
        <v>104.80921010962278</v>
      </c>
    </row>
    <row r="32" spans="1:4" ht="14.25" thickTop="1" thickBot="1" x14ac:dyDescent="0.25">
      <c r="A32" s="131" t="s">
        <v>201</v>
      </c>
      <c r="B32" s="134">
        <f>'Биланс на состојба'!B35</f>
        <v>14989</v>
      </c>
      <c r="C32" s="134">
        <f>'Биланс на состојба'!C35</f>
        <v>87732</v>
      </c>
      <c r="D32" s="134">
        <f>'Биланс на состојба'!D35</f>
        <v>585.3092267662953</v>
      </c>
    </row>
    <row r="33" spans="1:4" ht="14.25" thickTop="1" thickBot="1" x14ac:dyDescent="0.25">
      <c r="A33" s="138" t="s">
        <v>202</v>
      </c>
      <c r="B33" s="128"/>
      <c r="C33" s="128"/>
      <c r="D33" s="139"/>
    </row>
    <row r="34" spans="1:4" ht="14.25" thickTop="1" thickBot="1" x14ac:dyDescent="0.25">
      <c r="A34" s="140" t="s">
        <v>203</v>
      </c>
      <c r="B34" s="130">
        <f>'Биланс на состојба'!B37</f>
        <v>1611349</v>
      </c>
      <c r="C34" s="130">
        <f>'Биланс на состојба'!C37</f>
        <v>1584828</v>
      </c>
      <c r="D34" s="130">
        <f>'Биланс на состојба'!D37</f>
        <v>98.354111989395221</v>
      </c>
    </row>
    <row r="35" spans="1:4" ht="14.25" thickTop="1" thickBot="1" x14ac:dyDescent="0.25">
      <c r="A35" s="141" t="s">
        <v>337</v>
      </c>
      <c r="B35" s="132">
        <f>'Биланс на состојба'!B38</f>
        <v>1281979</v>
      </c>
      <c r="C35" s="132">
        <f>'Биланс на состојба'!C38</f>
        <v>1281979</v>
      </c>
      <c r="D35" s="134">
        <f>'Биланс на состојба'!D38</f>
        <v>100</v>
      </c>
    </row>
    <row r="36" spans="1:4" ht="14.25" thickTop="1" thickBot="1" x14ac:dyDescent="0.25">
      <c r="A36" s="142" t="s">
        <v>204</v>
      </c>
      <c r="B36" s="132">
        <f>'Биланс на состојба'!B39</f>
        <v>213799</v>
      </c>
      <c r="C36" s="132">
        <f>'Биланс на состојба'!C39</f>
        <v>219198</v>
      </c>
      <c r="D36" s="134">
        <f>'Биланс на состојба'!D39</f>
        <v>102.52526906112752</v>
      </c>
    </row>
    <row r="37" spans="1:4" ht="14.25" thickTop="1" thickBot="1" x14ac:dyDescent="0.25">
      <c r="A37" s="131" t="s">
        <v>205</v>
      </c>
      <c r="B37" s="132">
        <f>'Биланс на состојба'!B40</f>
        <v>115571</v>
      </c>
      <c r="C37" s="132">
        <f>'Биланс на состојба'!C40</f>
        <v>83651</v>
      </c>
      <c r="D37" s="134">
        <f>'Биланс на состојба'!D40</f>
        <v>72.380614514021673</v>
      </c>
    </row>
    <row r="38" spans="1:4" ht="14.25" thickTop="1" thickBot="1" x14ac:dyDescent="0.25">
      <c r="A38" s="131" t="s">
        <v>206</v>
      </c>
      <c r="B38" s="132">
        <f>'Биланс на состојба'!B41</f>
        <v>0</v>
      </c>
      <c r="C38" s="132">
        <f>'Биланс на состојба'!C41</f>
        <v>0</v>
      </c>
      <c r="D38" s="134">
        <f>'Биланс на состојба'!D41</f>
        <v>0</v>
      </c>
    </row>
    <row r="39" spans="1:4" ht="14.25" thickTop="1" thickBot="1" x14ac:dyDescent="0.25">
      <c r="A39" s="143" t="s">
        <v>207</v>
      </c>
      <c r="B39" s="130">
        <f>'Биланс на состојба'!B42</f>
        <v>14864</v>
      </c>
      <c r="C39" s="130">
        <f>'Биланс на состојба'!C42</f>
        <v>119593</v>
      </c>
      <c r="D39" s="130">
        <f>'Биланс на состојба'!D42</f>
        <v>804.58153928955869</v>
      </c>
    </row>
    <row r="40" spans="1:4" ht="14.25" thickTop="1" thickBot="1" x14ac:dyDescent="0.25">
      <c r="A40" s="137" t="s">
        <v>208</v>
      </c>
      <c r="B40" s="130">
        <f>'Биланс на состојба'!B43</f>
        <v>14864</v>
      </c>
      <c r="C40" s="130">
        <f>'Биланс на состојба'!C43</f>
        <v>119593</v>
      </c>
      <c r="D40" s="130">
        <f>'Биланс на состојба'!D43</f>
        <v>804.58153928955869</v>
      </c>
    </row>
    <row r="41" spans="1:4" ht="14.25" thickTop="1" thickBot="1" x14ac:dyDescent="0.25">
      <c r="A41" s="131" t="s">
        <v>209</v>
      </c>
      <c r="B41" s="132">
        <f>'Биланс на состојба'!B44</f>
        <v>5187</v>
      </c>
      <c r="C41" s="132">
        <f>'Биланс на состојба'!C44</f>
        <v>38461</v>
      </c>
      <c r="D41" s="134">
        <f>'Биланс на состојба'!D44</f>
        <v>741.48833622517827</v>
      </c>
    </row>
    <row r="42" spans="1:4" ht="14.25" thickTop="1" thickBot="1" x14ac:dyDescent="0.25">
      <c r="A42" s="133" t="s">
        <v>210</v>
      </c>
      <c r="B42" s="132">
        <f>'Биланс на состојба'!B45</f>
        <v>0</v>
      </c>
      <c r="C42" s="132">
        <f>'Биланс на состојба'!C45</f>
        <v>70617</v>
      </c>
      <c r="D42" s="134">
        <f>'Биланс на состојба'!D45</f>
        <v>0</v>
      </c>
    </row>
    <row r="43" spans="1:4" ht="14.25" thickTop="1" thickBot="1" x14ac:dyDescent="0.25">
      <c r="A43" s="133" t="s">
        <v>211</v>
      </c>
      <c r="B43" s="132">
        <f>'Биланс на состојба'!B46</f>
        <v>0</v>
      </c>
      <c r="C43" s="132">
        <f>'Биланс на состојба'!C46</f>
        <v>0</v>
      </c>
      <c r="D43" s="134">
        <f>'Биланс на состојба'!D46</f>
        <v>0</v>
      </c>
    </row>
    <row r="44" spans="1:4" ht="14.25" thickTop="1" thickBot="1" x14ac:dyDescent="0.25">
      <c r="A44" s="133" t="s">
        <v>212</v>
      </c>
      <c r="B44" s="132">
        <f>'Биланс на состојба'!B47</f>
        <v>884</v>
      </c>
      <c r="C44" s="132">
        <f>'Биланс на состојба'!C47</f>
        <v>2213</v>
      </c>
      <c r="D44" s="134">
        <f>'Биланс на состојба'!D47</f>
        <v>250.3393665158371</v>
      </c>
    </row>
    <row r="45" spans="1:4" ht="14.25" thickTop="1" thickBot="1" x14ac:dyDescent="0.25">
      <c r="A45" s="133" t="s">
        <v>338</v>
      </c>
      <c r="B45" s="134">
        <f>'Биланс на состојба'!B48</f>
        <v>6421</v>
      </c>
      <c r="C45" s="134">
        <f>'Биланс на состојба'!C48</f>
        <v>6473</v>
      </c>
      <c r="D45" s="134">
        <f>'Биланс на состојба'!D48</f>
        <v>100.80984270362872</v>
      </c>
    </row>
    <row r="46" spans="1:4" ht="14.25" thickTop="1" thickBot="1" x14ac:dyDescent="0.25">
      <c r="A46" s="133" t="s">
        <v>339</v>
      </c>
      <c r="B46" s="132">
        <f>'Биланс на состојба'!B49</f>
        <v>2372</v>
      </c>
      <c r="C46" s="132">
        <f>'Биланс на состојба'!C49</f>
        <v>1829</v>
      </c>
      <c r="D46" s="134">
        <f>'Биланс на состојба'!D49</f>
        <v>77.107925801011802</v>
      </c>
    </row>
    <row r="47" spans="1:4" ht="14.25" thickTop="1" thickBot="1" x14ac:dyDescent="0.25">
      <c r="A47" s="133" t="s">
        <v>340</v>
      </c>
      <c r="B47" s="132">
        <f>'Биланс на состојба'!B50</f>
        <v>0</v>
      </c>
      <c r="C47" s="132">
        <f>'Биланс на состојба'!C50</f>
        <v>0</v>
      </c>
      <c r="D47" s="134">
        <f>'Биланс на состојба'!D50</f>
        <v>0</v>
      </c>
    </row>
    <row r="48" spans="1:4" s="135" customFormat="1" ht="14.25" thickTop="1" thickBot="1" x14ac:dyDescent="0.25">
      <c r="A48" s="129" t="s">
        <v>213</v>
      </c>
      <c r="B48" s="130">
        <f>'Биланс на состојба'!B51</f>
        <v>0</v>
      </c>
      <c r="C48" s="130">
        <f>'Биланс на состојба'!C51</f>
        <v>0</v>
      </c>
      <c r="D48" s="130">
        <f>'Биланс на состојба'!D51</f>
        <v>0</v>
      </c>
    </row>
    <row r="49" spans="1:4" ht="14.25" thickTop="1" thickBot="1" x14ac:dyDescent="0.25">
      <c r="A49" s="133" t="s">
        <v>214</v>
      </c>
      <c r="B49" s="132">
        <f>'Биланс на состојба'!B52</f>
        <v>0</v>
      </c>
      <c r="C49" s="132">
        <f>'Биланс на состојба'!C52</f>
        <v>0</v>
      </c>
      <c r="D49" s="134">
        <f>'Биланс на состојба'!D52</f>
        <v>0</v>
      </c>
    </row>
    <row r="50" spans="1:4" ht="14.25" thickTop="1" thickBot="1" x14ac:dyDescent="0.25">
      <c r="A50" s="133" t="s">
        <v>240</v>
      </c>
      <c r="B50" s="132">
        <f>'Биланс на состојба'!B53</f>
        <v>0</v>
      </c>
      <c r="C50" s="132">
        <f>'Биланс на состојба'!C53</f>
        <v>0</v>
      </c>
      <c r="D50" s="134">
        <f>'Биланс на состојба'!D53</f>
        <v>0</v>
      </c>
    </row>
    <row r="51" spans="1:4" ht="14.25" thickTop="1" thickBot="1" x14ac:dyDescent="0.25">
      <c r="A51" s="133" t="s">
        <v>216</v>
      </c>
      <c r="B51" s="132">
        <f>'Биланс на состојба'!B54</f>
        <v>0</v>
      </c>
      <c r="C51" s="132">
        <f>'Биланс на состојба'!C54</f>
        <v>0</v>
      </c>
      <c r="D51" s="134">
        <f>'Биланс на состојба'!D54</f>
        <v>0</v>
      </c>
    </row>
    <row r="52" spans="1:4" ht="14.25" thickTop="1" thickBot="1" x14ac:dyDescent="0.25">
      <c r="A52" s="133" t="s">
        <v>341</v>
      </c>
      <c r="B52" s="132">
        <f>'Биланс на состојба'!B55</f>
        <v>0</v>
      </c>
      <c r="C52" s="132">
        <f>'Биланс на состојба'!C55</f>
        <v>0</v>
      </c>
      <c r="D52" s="134">
        <f>'Биланс на состојба'!D55</f>
        <v>0</v>
      </c>
    </row>
    <row r="53" spans="1:4" s="135" customFormat="1" ht="14.25" thickTop="1" thickBot="1" x14ac:dyDescent="0.25">
      <c r="A53" s="129" t="s">
        <v>217</v>
      </c>
      <c r="B53" s="130">
        <f>'Биланс на состојба'!B56</f>
        <v>1626213</v>
      </c>
      <c r="C53" s="130">
        <f>'Биланс на состојба'!C56</f>
        <v>1704421</v>
      </c>
      <c r="D53" s="130">
        <f>'Биланс на состојба'!D56</f>
        <v>104.80921010962278</v>
      </c>
    </row>
    <row r="54" spans="1:4" ht="14.25" thickTop="1" thickBot="1" x14ac:dyDescent="0.25">
      <c r="A54" s="131" t="s">
        <v>218</v>
      </c>
      <c r="B54" s="132">
        <f>'Биланс на состојба'!B57</f>
        <v>14989</v>
      </c>
      <c r="C54" s="132">
        <f>'Биланс на состојба'!C57</f>
        <v>87732</v>
      </c>
      <c r="D54" s="134">
        <f>'Биланс на состојба'!D57</f>
        <v>585.3092267662953</v>
      </c>
    </row>
    <row r="55" spans="1:4" ht="13.5" thickTop="1" x14ac:dyDescent="0.2">
      <c r="A55" s="106"/>
      <c r="B55" s="106"/>
      <c r="C55" s="106"/>
      <c r="D55" s="106"/>
    </row>
    <row r="56" spans="1:4" x14ac:dyDescent="0.2">
      <c r="A56" s="106"/>
      <c r="B56" s="106"/>
      <c r="C56" s="106"/>
      <c r="D56" s="106"/>
    </row>
    <row r="57" spans="1:4" x14ac:dyDescent="0.2">
      <c r="A57" s="106"/>
      <c r="B57" s="106"/>
      <c r="C57" s="106"/>
      <c r="D57" s="106"/>
    </row>
    <row r="58" spans="1:4" x14ac:dyDescent="0.2">
      <c r="A58" s="106"/>
      <c r="B58" s="106"/>
      <c r="C58" s="106"/>
      <c r="D58" s="106"/>
    </row>
    <row r="59" spans="1:4" x14ac:dyDescent="0.2">
      <c r="A59" s="106"/>
      <c r="B59" s="106"/>
      <c r="C59" s="106"/>
      <c r="D59" s="106"/>
    </row>
    <row r="60" spans="1:4" x14ac:dyDescent="0.2">
      <c r="A60" s="106"/>
      <c r="B60" s="106"/>
      <c r="C60" s="106"/>
      <c r="D60" s="106"/>
    </row>
    <row r="61" spans="1:4" x14ac:dyDescent="0.2">
      <c r="A61" s="106"/>
      <c r="B61" s="106"/>
      <c r="C61" s="106"/>
      <c r="D61" s="106"/>
    </row>
    <row r="62" spans="1:4" x14ac:dyDescent="0.2">
      <c r="A62" s="106"/>
      <c r="B62" s="106"/>
      <c r="C62" s="106"/>
      <c r="D62" s="106"/>
    </row>
    <row r="63" spans="1:4" x14ac:dyDescent="0.2">
      <c r="A63" s="106"/>
      <c r="B63" s="106"/>
      <c r="C63" s="106"/>
      <c r="D63" s="106"/>
    </row>
    <row r="64" spans="1:4" x14ac:dyDescent="0.2">
      <c r="A64" s="106"/>
      <c r="B64" s="106"/>
      <c r="C64" s="106"/>
      <c r="D64" s="106"/>
    </row>
    <row r="65" spans="1:4" x14ac:dyDescent="0.2">
      <c r="A65" s="111"/>
      <c r="B65" s="111"/>
      <c r="C65" s="111"/>
      <c r="D65" s="111"/>
    </row>
    <row r="66" spans="1:4" x14ac:dyDescent="0.2">
      <c r="A66" s="111"/>
      <c r="B66" s="111"/>
      <c r="C66" s="111"/>
      <c r="D66" s="111"/>
    </row>
    <row r="67" spans="1:4" x14ac:dyDescent="0.2">
      <c r="A67" s="111"/>
      <c r="B67" s="111"/>
      <c r="C67" s="111"/>
      <c r="D67" s="111"/>
    </row>
    <row r="68" spans="1:4" x14ac:dyDescent="0.2">
      <c r="A68" s="111"/>
      <c r="B68" s="111"/>
      <c r="C68" s="111"/>
      <c r="D68" s="111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52"/>
  <sheetViews>
    <sheetView zoomScale="110" workbookViewId="0">
      <selection activeCell="G23" sqref="G23"/>
    </sheetView>
  </sheetViews>
  <sheetFormatPr defaultRowHeight="12.75" x14ac:dyDescent="0.2"/>
  <cols>
    <col min="1" max="1" width="5.140625" style="146" customWidth="1"/>
    <col min="2" max="2" width="54.5703125" style="146" customWidth="1"/>
    <col min="3" max="4" width="18.42578125" style="146" customWidth="1"/>
    <col min="5" max="16384" width="9.140625" style="146"/>
  </cols>
  <sheetData>
    <row r="1" spans="1:6" x14ac:dyDescent="0.2">
      <c r="A1" s="144"/>
      <c r="B1" s="144"/>
      <c r="C1" s="145"/>
      <c r="D1" s="145"/>
      <c r="E1" s="145"/>
    </row>
    <row r="2" spans="1:6" x14ac:dyDescent="0.2">
      <c r="A2" s="144"/>
      <c r="B2" s="147" t="s">
        <v>28</v>
      </c>
      <c r="C2" s="255" t="str">
        <f>'ФИ-Почетна'!$C$18</f>
        <v xml:space="preserve">ТЕТЕКС АД </v>
      </c>
      <c r="D2" s="256"/>
      <c r="E2" s="256"/>
    </row>
    <row r="3" spans="1:6" ht="12.75" customHeight="1" x14ac:dyDescent="0.2">
      <c r="A3" s="144"/>
      <c r="B3" s="147" t="s">
        <v>30</v>
      </c>
      <c r="C3" s="149" t="str">
        <f>'ФИ-Почетна'!$C$22</f>
        <v>01.01 - 31.12</v>
      </c>
      <c r="D3" s="150" t="s">
        <v>325</v>
      </c>
      <c r="E3" s="148">
        <f>'ФИ-Почетна'!$C$23</f>
        <v>2022</v>
      </c>
    </row>
    <row r="4" spans="1:6" x14ac:dyDescent="0.2">
      <c r="A4" s="144"/>
      <c r="B4" s="151" t="s">
        <v>239</v>
      </c>
      <c r="C4" s="152" t="str">
        <f>'ФИ-Почетна'!$C$20</f>
        <v>не</v>
      </c>
      <c r="D4" s="145"/>
      <c r="E4" s="145"/>
    </row>
    <row r="5" spans="1:6" x14ac:dyDescent="0.2">
      <c r="A5" s="144"/>
      <c r="B5" s="144"/>
      <c r="C5" s="145"/>
      <c r="D5" s="145"/>
      <c r="E5" s="145"/>
    </row>
    <row r="6" spans="1:6" x14ac:dyDescent="0.2">
      <c r="A6" s="144"/>
      <c r="B6" s="254" t="s">
        <v>27</v>
      </c>
      <c r="C6" s="254"/>
      <c r="D6" s="254"/>
      <c r="E6" s="254"/>
    </row>
    <row r="7" spans="1:6" x14ac:dyDescent="0.2">
      <c r="A7" s="144"/>
      <c r="B7" s="254"/>
      <c r="C7" s="254"/>
      <c r="D7" s="254"/>
      <c r="E7" s="254"/>
    </row>
    <row r="8" spans="1:6" s="155" customFormat="1" ht="15" customHeight="1" thickBot="1" x14ac:dyDescent="0.25">
      <c r="A8" s="153"/>
      <c r="B8" s="154"/>
      <c r="C8" s="253" t="s">
        <v>35</v>
      </c>
      <c r="D8" s="253"/>
      <c r="E8" s="253"/>
    </row>
    <row r="9" spans="1:6" s="157" customFormat="1" ht="25.5" customHeight="1" thickTop="1" thickBot="1" x14ac:dyDescent="0.25">
      <c r="A9" s="252"/>
      <c r="B9" s="252" t="s">
        <v>34</v>
      </c>
      <c r="C9" s="156" t="s">
        <v>25</v>
      </c>
      <c r="D9" s="156" t="s">
        <v>26</v>
      </c>
      <c r="E9" s="156" t="s">
        <v>29</v>
      </c>
    </row>
    <row r="10" spans="1:6" ht="46.5" thickTop="1" thickBot="1" x14ac:dyDescent="0.25">
      <c r="A10" s="252"/>
      <c r="B10" s="252"/>
      <c r="C10" s="156" t="s">
        <v>33</v>
      </c>
      <c r="D10" s="156" t="s">
        <v>33</v>
      </c>
      <c r="E10" s="158" t="s">
        <v>32</v>
      </c>
    </row>
    <row r="11" spans="1:6" ht="18.75" customHeight="1" thickTop="1" thickBot="1" x14ac:dyDescent="0.25">
      <c r="A11" s="159">
        <v>1</v>
      </c>
      <c r="B11" s="160" t="s">
        <v>374</v>
      </c>
      <c r="C11" s="130">
        <f>'Биланс на успех - природа'!C11</f>
        <v>96459</v>
      </c>
      <c r="D11" s="130">
        <f>'Биланс на успех - природа'!D11</f>
        <v>140861</v>
      </c>
      <c r="E11" s="130">
        <f>'Биланс на успех - природа'!E11</f>
        <v>146.03199286743592</v>
      </c>
      <c r="F11" s="161"/>
    </row>
    <row r="12" spans="1:6" ht="13.5" customHeight="1" thickTop="1" thickBot="1" x14ac:dyDescent="0.25">
      <c r="A12" s="159">
        <v>2</v>
      </c>
      <c r="B12" s="162" t="s">
        <v>14</v>
      </c>
      <c r="C12" s="134">
        <f>'Биланс на успех - природа'!C12</f>
        <v>48831</v>
      </c>
      <c r="D12" s="134">
        <f>'Биланс на успех - природа'!D12</f>
        <v>51702</v>
      </c>
      <c r="E12" s="134">
        <f>'Биланс на успех - природа'!E12</f>
        <v>105.8794618172882</v>
      </c>
      <c r="F12" s="161"/>
    </row>
    <row r="13" spans="1:6" ht="15.75" customHeight="1" thickTop="1" thickBot="1" x14ac:dyDescent="0.25">
      <c r="A13" s="159" t="s">
        <v>342</v>
      </c>
      <c r="B13" s="162" t="s">
        <v>235</v>
      </c>
      <c r="C13" s="163">
        <f>'Биланс на успех - природа'!C13</f>
        <v>46410</v>
      </c>
      <c r="D13" s="163">
        <f>'Биланс на успех - природа'!D13</f>
        <v>49265</v>
      </c>
      <c r="E13" s="134">
        <f>'Биланс на успех - природа'!E13</f>
        <v>106.15169144580909</v>
      </c>
      <c r="F13" s="161"/>
    </row>
    <row r="14" spans="1:6" ht="15" customHeight="1" thickTop="1" thickBot="1" x14ac:dyDescent="0.25">
      <c r="A14" s="159" t="s">
        <v>254</v>
      </c>
      <c r="B14" s="162" t="s">
        <v>236</v>
      </c>
      <c r="C14" s="163">
        <f>'Биланс на успех - природа'!C14</f>
        <v>2421</v>
      </c>
      <c r="D14" s="163">
        <f>'Биланс на успех - природа'!D14</f>
        <v>2437</v>
      </c>
      <c r="E14" s="134">
        <f>'Биланс на успех - природа'!E14</f>
        <v>100.66088393225941</v>
      </c>
      <c r="F14" s="161"/>
    </row>
    <row r="15" spans="1:6" ht="18" customHeight="1" thickTop="1" thickBot="1" x14ac:dyDescent="0.25">
      <c r="A15" s="159">
        <v>3</v>
      </c>
      <c r="B15" s="162" t="s">
        <v>255</v>
      </c>
      <c r="C15" s="164">
        <f>'Биланс на успех - природа'!C15</f>
        <v>0</v>
      </c>
      <c r="D15" s="164">
        <f>'Биланс на успех - природа'!D15</f>
        <v>0</v>
      </c>
      <c r="E15" s="164" t="str">
        <f>'Биланс на успех - природа'!E15</f>
        <v>xxxxx</v>
      </c>
      <c r="F15" s="161"/>
    </row>
    <row r="16" spans="1:6" ht="27" thickTop="1" thickBot="1" x14ac:dyDescent="0.25">
      <c r="A16" s="159">
        <v>4</v>
      </c>
      <c r="B16" s="162" t="s">
        <v>370</v>
      </c>
      <c r="C16" s="163">
        <f>'Биланс на успех - природа'!C16</f>
        <v>262222</v>
      </c>
      <c r="D16" s="163">
        <f>'Биланс на успех - природа'!D16</f>
        <v>250027</v>
      </c>
      <c r="E16" s="134">
        <f>'Биланс на успех - природа'!E16</f>
        <v>95.349360465559712</v>
      </c>
      <c r="F16" s="161"/>
    </row>
    <row r="17" spans="1:6" ht="27" thickTop="1" thickBot="1" x14ac:dyDescent="0.25">
      <c r="A17" s="159">
        <v>5</v>
      </c>
      <c r="B17" s="162" t="s">
        <v>371</v>
      </c>
      <c r="C17" s="163">
        <f>'Биланс на успех - природа'!C17</f>
        <v>250027</v>
      </c>
      <c r="D17" s="163">
        <f>'Биланс на успех - природа'!D17</f>
        <v>227373</v>
      </c>
      <c r="E17" s="134">
        <f>'Биланс на успех - природа'!E17</f>
        <v>90.939378547116917</v>
      </c>
      <c r="F17" s="161"/>
    </row>
    <row r="18" spans="1:6" ht="18" customHeight="1" thickTop="1" thickBot="1" x14ac:dyDescent="0.25">
      <c r="A18" s="159">
        <v>6</v>
      </c>
      <c r="B18" s="162" t="s">
        <v>372</v>
      </c>
      <c r="C18" s="163">
        <f>'Биланс на успех - природа'!C18</f>
        <v>3218</v>
      </c>
      <c r="D18" s="163">
        <f>'Биланс на успех - природа'!D18</f>
        <v>6042</v>
      </c>
      <c r="E18" s="134">
        <f>'Биланс на успех - природа'!E18</f>
        <v>187.75637041640772</v>
      </c>
      <c r="F18" s="161"/>
    </row>
    <row r="19" spans="1:6" ht="18" customHeight="1" thickTop="1" thickBot="1" x14ac:dyDescent="0.25">
      <c r="A19" s="159">
        <v>7</v>
      </c>
      <c r="B19" s="162" t="s">
        <v>7</v>
      </c>
      <c r="C19" s="163">
        <f>'Биланс на успех - природа'!C19</f>
        <v>44410</v>
      </c>
      <c r="D19" s="163">
        <f>'Биланс на успех - природа'!D19</f>
        <v>83117</v>
      </c>
      <c r="E19" s="134">
        <f>'Биланс на успех - природа'!E19</f>
        <v>187.15829768070253</v>
      </c>
      <c r="F19" s="161"/>
    </row>
    <row r="20" spans="1:6" ht="18" customHeight="1" thickTop="1" thickBot="1" x14ac:dyDescent="0.25">
      <c r="A20" s="159">
        <v>8</v>
      </c>
      <c r="B20" s="165" t="s">
        <v>373</v>
      </c>
      <c r="C20" s="130">
        <f>'Биланс на успех - природа'!C20</f>
        <v>58055</v>
      </c>
      <c r="D20" s="130">
        <f>'Биланс на успех - природа'!D20</f>
        <v>74082</v>
      </c>
      <c r="E20" s="130">
        <f>'Биланс на успех - природа'!E20</f>
        <v>127.60657996727241</v>
      </c>
      <c r="F20" s="161"/>
    </row>
    <row r="21" spans="1:6" ht="18" customHeight="1" thickTop="1" thickBot="1" x14ac:dyDescent="0.25">
      <c r="A21" s="159">
        <v>9</v>
      </c>
      <c r="B21" s="166" t="s">
        <v>360</v>
      </c>
      <c r="C21" s="163">
        <f>'Биланс на успех - природа'!C21</f>
        <v>12078</v>
      </c>
      <c r="D21" s="163">
        <f>'Биланс на успех - природа'!D21</f>
        <v>16028</v>
      </c>
      <c r="E21" s="134">
        <f>'Биланс на успех - природа'!E21</f>
        <v>132.70409008113927</v>
      </c>
      <c r="F21" s="161"/>
    </row>
    <row r="22" spans="1:6" ht="18" customHeight="1" thickTop="1" thickBot="1" x14ac:dyDescent="0.25">
      <c r="A22" s="159">
        <v>10</v>
      </c>
      <c r="B22" s="166" t="s">
        <v>361</v>
      </c>
      <c r="C22" s="163">
        <f>'Биланс на успех - природа'!C22</f>
        <v>5789</v>
      </c>
      <c r="D22" s="163">
        <f>'Биланс на успех - природа'!D22</f>
        <v>11243</v>
      </c>
      <c r="E22" s="134">
        <f>'Биланс на успех - природа'!E22</f>
        <v>194.21316289514596</v>
      </c>
      <c r="F22" s="161"/>
    </row>
    <row r="23" spans="1:6" ht="18" customHeight="1" thickTop="1" thickBot="1" x14ac:dyDescent="0.25">
      <c r="A23" s="159">
        <v>11</v>
      </c>
      <c r="B23" s="166" t="s">
        <v>362</v>
      </c>
      <c r="C23" s="163">
        <f>'Биланс на успех - природа'!C23</f>
        <v>1470</v>
      </c>
      <c r="D23" s="163">
        <f>'Биланс на успех - природа'!D23</f>
        <v>1008</v>
      </c>
      <c r="E23" s="134">
        <f>'Биланс на успех - природа'!E23</f>
        <v>68.571428571428569</v>
      </c>
      <c r="F23" s="161"/>
    </row>
    <row r="24" spans="1:6" ht="14.25" thickTop="1" thickBot="1" x14ac:dyDescent="0.25">
      <c r="A24" s="159">
        <v>12</v>
      </c>
      <c r="B24" s="166" t="s">
        <v>363</v>
      </c>
      <c r="C24" s="163">
        <f>'Биланс на успех - природа'!C24</f>
        <v>6620</v>
      </c>
      <c r="D24" s="163">
        <f>'Биланс на успех - природа'!D24</f>
        <v>7817</v>
      </c>
      <c r="E24" s="134">
        <f>'Биланс на успех - природа'!E24</f>
        <v>118.08157099697884</v>
      </c>
      <c r="F24" s="161"/>
    </row>
    <row r="25" spans="1:6" ht="18" customHeight="1" thickTop="1" thickBot="1" x14ac:dyDescent="0.25">
      <c r="A25" s="159">
        <v>13</v>
      </c>
      <c r="B25" s="166" t="s">
        <v>364</v>
      </c>
      <c r="C25" s="163">
        <f>'Биланс на успех - природа'!C25</f>
        <v>10540</v>
      </c>
      <c r="D25" s="163">
        <f>'Биланс на успех - природа'!D25</f>
        <v>12813</v>
      </c>
      <c r="E25" s="134">
        <f>'Биланс на успех - природа'!E25</f>
        <v>121.56546489563567</v>
      </c>
      <c r="F25" s="161"/>
    </row>
    <row r="26" spans="1:6" ht="18" customHeight="1" thickTop="1" thickBot="1" x14ac:dyDescent="0.25">
      <c r="A26" s="159">
        <v>14</v>
      </c>
      <c r="B26" s="166" t="s">
        <v>365</v>
      </c>
      <c r="C26" s="163">
        <f>'Биланс на успех - природа'!C26</f>
        <v>16667</v>
      </c>
      <c r="D26" s="163">
        <f>'Биланс на успех - природа'!D26</f>
        <v>20414</v>
      </c>
      <c r="E26" s="134">
        <f>'Биланс на успех - природа'!E26</f>
        <v>122.48155036899261</v>
      </c>
      <c r="F26" s="161"/>
    </row>
    <row r="27" spans="1:6" ht="14.25" customHeight="1" thickTop="1" thickBot="1" x14ac:dyDescent="0.25">
      <c r="A27" s="159">
        <v>15</v>
      </c>
      <c r="B27" s="162" t="s">
        <v>366</v>
      </c>
      <c r="C27" s="163">
        <f>'Биланс на успех - природа'!C27</f>
        <v>4636</v>
      </c>
      <c r="D27" s="163">
        <f>'Биланс на успех - природа'!D27</f>
        <v>3317</v>
      </c>
      <c r="E27" s="134">
        <f>'Биланс на успех - природа'!E27</f>
        <v>71.548748921484034</v>
      </c>
      <c r="F27" s="161"/>
    </row>
    <row r="28" spans="1:6" ht="18" customHeight="1" thickTop="1" thickBot="1" x14ac:dyDescent="0.25">
      <c r="A28" s="159">
        <v>16</v>
      </c>
      <c r="B28" s="166" t="s">
        <v>367</v>
      </c>
      <c r="C28" s="163">
        <f>'Биланс на успех - природа'!C28</f>
        <v>0</v>
      </c>
      <c r="D28" s="163">
        <f>'Биланс на успех - природа'!D28</f>
        <v>0</v>
      </c>
      <c r="E28" s="134">
        <f>'Биланс на успех - природа'!E28</f>
        <v>0</v>
      </c>
      <c r="F28" s="161"/>
    </row>
    <row r="29" spans="1:6" ht="18" customHeight="1" thickTop="1" thickBot="1" x14ac:dyDescent="0.25">
      <c r="A29" s="159">
        <v>17</v>
      </c>
      <c r="B29" s="162" t="s">
        <v>368</v>
      </c>
      <c r="C29" s="163">
        <f>'Биланс на успех - природа'!C29</f>
        <v>0</v>
      </c>
      <c r="D29" s="163">
        <f>'Биланс на успех - природа'!D29</f>
        <v>0</v>
      </c>
      <c r="E29" s="134">
        <f>'Биланс на успех - природа'!E29</f>
        <v>0</v>
      </c>
      <c r="F29" s="161"/>
    </row>
    <row r="30" spans="1:6" ht="18" customHeight="1" thickTop="1" thickBot="1" x14ac:dyDescent="0.25">
      <c r="A30" s="159">
        <v>18</v>
      </c>
      <c r="B30" s="166" t="s">
        <v>369</v>
      </c>
      <c r="C30" s="163">
        <f>'Биланс на успех - природа'!C30</f>
        <v>0</v>
      </c>
      <c r="D30" s="163">
        <f>'Биланс на успех - природа'!D30</f>
        <v>0</v>
      </c>
      <c r="E30" s="134">
        <f>'Биланс на успех - природа'!E30</f>
        <v>0</v>
      </c>
      <c r="F30" s="161"/>
    </row>
    <row r="31" spans="1:6" ht="14.25" thickTop="1" thickBot="1" x14ac:dyDescent="0.25">
      <c r="A31" s="159">
        <v>19</v>
      </c>
      <c r="B31" s="162" t="s">
        <v>8</v>
      </c>
      <c r="C31" s="163">
        <f>'Биланс на успех - природа'!C31</f>
        <v>255</v>
      </c>
      <c r="D31" s="163">
        <f>'Биланс на успех - природа'!D31</f>
        <v>1442</v>
      </c>
      <c r="E31" s="134">
        <f>'Биланс на успех - природа'!E31</f>
        <v>565.49019607843138</v>
      </c>
      <c r="F31" s="161"/>
    </row>
    <row r="32" spans="1:6" ht="18" customHeight="1" thickTop="1" thickBot="1" x14ac:dyDescent="0.25">
      <c r="A32" s="159">
        <v>20</v>
      </c>
      <c r="B32" s="165" t="s">
        <v>9</v>
      </c>
      <c r="C32" s="167">
        <f>'Биланс на успех - природа'!C32</f>
        <v>26209</v>
      </c>
      <c r="D32" s="167">
        <f>'Биланс на успех - природа'!D32</f>
        <v>44125</v>
      </c>
      <c r="E32" s="167">
        <f>'Биланс на успех - природа'!E32</f>
        <v>168.3581975657217</v>
      </c>
      <c r="F32" s="161"/>
    </row>
    <row r="33" spans="1:6" ht="14.25" customHeight="1" thickTop="1" thickBot="1" x14ac:dyDescent="0.25">
      <c r="A33" s="159">
        <v>21</v>
      </c>
      <c r="B33" s="166" t="s">
        <v>349</v>
      </c>
      <c r="C33" s="167">
        <f>'Биланс на успех - природа'!C33</f>
        <v>66557</v>
      </c>
      <c r="D33" s="167">
        <f>'Биланс на успех - природа'!D33</f>
        <v>28741</v>
      </c>
      <c r="E33" s="130">
        <f>'Биланс на успех - природа'!E33</f>
        <v>43.182535270520006</v>
      </c>
      <c r="F33" s="161"/>
    </row>
    <row r="34" spans="1:6" ht="30" customHeight="1" thickTop="1" thickBot="1" x14ac:dyDescent="0.25">
      <c r="A34" s="159" t="s">
        <v>343</v>
      </c>
      <c r="B34" s="162" t="s">
        <v>256</v>
      </c>
      <c r="C34" s="163">
        <f>'Биланс на успех - природа'!C34</f>
        <v>66557</v>
      </c>
      <c r="D34" s="163">
        <f>'Биланс на успех - природа'!D34</f>
        <v>28741</v>
      </c>
      <c r="E34" s="134">
        <f>'Биланс на успех - природа'!E34</f>
        <v>43.182535270520006</v>
      </c>
      <c r="F34" s="161"/>
    </row>
    <row r="35" spans="1:6" ht="18.75" customHeight="1" thickTop="1" thickBot="1" x14ac:dyDescent="0.25">
      <c r="A35" s="159" t="s">
        <v>344</v>
      </c>
      <c r="B35" s="162" t="s">
        <v>350</v>
      </c>
      <c r="C35" s="163">
        <f>'Биланс на успех - природа'!C35</f>
        <v>0</v>
      </c>
      <c r="D35" s="163">
        <f>'Биланс на успех - природа'!D35</f>
        <v>0</v>
      </c>
      <c r="E35" s="134">
        <f>'Биланс на успех - природа'!E35</f>
        <v>0</v>
      </c>
      <c r="F35" s="161"/>
    </row>
    <row r="36" spans="1:6" ht="17.25" customHeight="1" thickTop="1" thickBot="1" x14ac:dyDescent="0.25">
      <c r="A36" s="159" t="s">
        <v>345</v>
      </c>
      <c r="B36" s="162" t="s">
        <v>351</v>
      </c>
      <c r="C36" s="163">
        <f>'Биланс на успех - природа'!C36</f>
        <v>0</v>
      </c>
      <c r="D36" s="163">
        <f>'Биланс на успех - природа'!D36</f>
        <v>0</v>
      </c>
      <c r="E36" s="134">
        <f>'Биланс на успех - природа'!E36</f>
        <v>0</v>
      </c>
      <c r="F36" s="161"/>
    </row>
    <row r="37" spans="1:6" ht="18" customHeight="1" thickTop="1" thickBot="1" x14ac:dyDescent="0.25">
      <c r="A37" s="159">
        <v>22</v>
      </c>
      <c r="B37" s="166" t="s">
        <v>352</v>
      </c>
      <c r="C37" s="130">
        <f>'Биланс на успех - природа'!C37</f>
        <v>226</v>
      </c>
      <c r="D37" s="130">
        <f>'Биланс на успех - природа'!D37</f>
        <v>44</v>
      </c>
      <c r="E37" s="130">
        <f>'Биланс на успех - природа'!E37</f>
        <v>19.469026548672566</v>
      </c>
      <c r="F37" s="161"/>
    </row>
    <row r="38" spans="1:6" ht="18" customHeight="1" thickTop="1" thickBot="1" x14ac:dyDescent="0.25">
      <c r="A38" s="159" t="s">
        <v>346</v>
      </c>
      <c r="B38" s="162" t="s">
        <v>257</v>
      </c>
      <c r="C38" s="163">
        <f>'Биланс на успех - природа'!C38</f>
        <v>226</v>
      </c>
      <c r="D38" s="163">
        <f>'Биланс на успех - природа'!D38</f>
        <v>44</v>
      </c>
      <c r="E38" s="134">
        <f>'Биланс на успех - природа'!E38</f>
        <v>19.469026548672566</v>
      </c>
      <c r="F38" s="161"/>
    </row>
    <row r="39" spans="1:6" ht="18" customHeight="1" thickTop="1" thickBot="1" x14ac:dyDescent="0.25">
      <c r="A39" s="159" t="s">
        <v>347</v>
      </c>
      <c r="B39" s="162" t="s">
        <v>258</v>
      </c>
      <c r="C39" s="163">
        <f>'Биланс на успех - природа'!C39</f>
        <v>0</v>
      </c>
      <c r="D39" s="163">
        <f>'Биланс на успех - природа'!D39</f>
        <v>0</v>
      </c>
      <c r="E39" s="134">
        <f>'Биланс на успех - природа'!E39</f>
        <v>0</v>
      </c>
      <c r="F39" s="161"/>
    </row>
    <row r="40" spans="1:6" ht="18" customHeight="1" thickTop="1" thickBot="1" x14ac:dyDescent="0.25">
      <c r="A40" s="159" t="s">
        <v>348</v>
      </c>
      <c r="B40" s="162" t="s">
        <v>353</v>
      </c>
      <c r="C40" s="163">
        <f>'Биланс на успех - природа'!C40</f>
        <v>0</v>
      </c>
      <c r="D40" s="163">
        <f>'Биланс на успех - природа'!D40</f>
        <v>0</v>
      </c>
      <c r="E40" s="134">
        <f>'Биланс на успех - природа'!E40</f>
        <v>0</v>
      </c>
      <c r="F40" s="161"/>
    </row>
    <row r="41" spans="1:6" ht="18" customHeight="1" thickTop="1" thickBot="1" x14ac:dyDescent="0.25">
      <c r="A41" s="159">
        <v>23</v>
      </c>
      <c r="B41" s="165" t="s">
        <v>354</v>
      </c>
      <c r="C41" s="130">
        <f>'Биланс на успех - природа'!C41</f>
        <v>92540</v>
      </c>
      <c r="D41" s="130">
        <f>'Биланс на успех - природа'!D41</f>
        <v>72822</v>
      </c>
      <c r="E41" s="130">
        <f>'Биланс на успех - природа'!E41</f>
        <v>78.692457315755348</v>
      </c>
      <c r="F41" s="161"/>
    </row>
    <row r="42" spans="1:6" ht="18" customHeight="1" thickTop="1" thickBot="1" x14ac:dyDescent="0.25">
      <c r="A42" s="159">
        <v>24</v>
      </c>
      <c r="B42" s="162" t="s">
        <v>355</v>
      </c>
      <c r="C42" s="163">
        <f>'Биланс на успех - природа'!C42</f>
        <v>0</v>
      </c>
      <c r="D42" s="163">
        <f>'Биланс на успех - природа'!D42</f>
        <v>0</v>
      </c>
      <c r="E42" s="134">
        <f>'Биланс на успех - природа'!E42</f>
        <v>0</v>
      </c>
      <c r="F42" s="161"/>
    </row>
    <row r="43" spans="1:6" ht="18" customHeight="1" thickTop="1" thickBot="1" x14ac:dyDescent="0.25">
      <c r="A43" s="159">
        <v>25</v>
      </c>
      <c r="B43" s="165" t="s">
        <v>16</v>
      </c>
      <c r="C43" s="130">
        <f>'Биланс на успех - природа'!C43</f>
        <v>92540</v>
      </c>
      <c r="D43" s="130">
        <f>'Биланс на успех - природа'!D43</f>
        <v>72822</v>
      </c>
      <c r="E43" s="130">
        <f>'Биланс на успех - природа'!E43</f>
        <v>78.692457315755348</v>
      </c>
      <c r="F43" s="161"/>
    </row>
    <row r="44" spans="1:6" ht="18" customHeight="1" thickTop="1" thickBot="1" x14ac:dyDescent="0.25">
      <c r="A44" s="159">
        <v>26</v>
      </c>
      <c r="B44" s="166" t="s">
        <v>17</v>
      </c>
      <c r="C44" s="163">
        <f>'Биланс на успех - природа'!C44</f>
        <v>3087</v>
      </c>
      <c r="D44" s="163">
        <f>'Биланс на успех - природа'!D44</f>
        <v>4903</v>
      </c>
      <c r="E44" s="134">
        <f>'Биланс на успех - природа'!E44</f>
        <v>158.82734045999351</v>
      </c>
      <c r="F44" s="161"/>
    </row>
    <row r="45" spans="1:6" ht="18" customHeight="1" thickTop="1" thickBot="1" x14ac:dyDescent="0.25">
      <c r="A45" s="159">
        <v>27</v>
      </c>
      <c r="B45" s="165" t="s">
        <v>356</v>
      </c>
      <c r="C45" s="130">
        <f>'Биланс на успех - природа'!C45</f>
        <v>89453</v>
      </c>
      <c r="D45" s="130">
        <f>'Биланс на успех - природа'!D45</f>
        <v>67919</v>
      </c>
      <c r="E45" s="130">
        <f>'Биланс на успех - природа'!E45</f>
        <v>75.927023129464629</v>
      </c>
      <c r="F45" s="161"/>
    </row>
    <row r="46" spans="1:6" ht="18" customHeight="1" thickTop="1" thickBot="1" x14ac:dyDescent="0.25">
      <c r="A46" s="159">
        <v>28</v>
      </c>
      <c r="B46" s="166" t="s">
        <v>10</v>
      </c>
      <c r="C46" s="163">
        <f>'Биланс на успех - природа'!C46</f>
        <v>0</v>
      </c>
      <c r="D46" s="163">
        <f>'Биланс на успех - природа'!D46</f>
        <v>0</v>
      </c>
      <c r="E46" s="134">
        <f>'Биланс на успех - природа'!E46</f>
        <v>0</v>
      </c>
      <c r="F46" s="161"/>
    </row>
    <row r="47" spans="1:6" ht="14.25" thickTop="1" thickBot="1" x14ac:dyDescent="0.25">
      <c r="A47" s="159">
        <v>29</v>
      </c>
      <c r="B47" s="165" t="s">
        <v>357</v>
      </c>
      <c r="C47" s="130">
        <f>'Биланс на успех - природа'!C47</f>
        <v>89453</v>
      </c>
      <c r="D47" s="130">
        <f>'Биланс на успех - природа'!D47</f>
        <v>67919</v>
      </c>
      <c r="E47" s="130">
        <f>'Биланс на успех - природа'!E47</f>
        <v>75.927023129464629</v>
      </c>
    </row>
    <row r="48" spans="1:6" ht="14.25" thickTop="1" thickBot="1" x14ac:dyDescent="0.25">
      <c r="A48" s="159">
        <v>30</v>
      </c>
      <c r="B48" s="162" t="s">
        <v>358</v>
      </c>
      <c r="C48" s="163">
        <f>'Биланс на успех - природа'!C48</f>
        <v>-245</v>
      </c>
      <c r="D48" s="163">
        <f>'Биланс на успех - природа'!D48</f>
        <v>927</v>
      </c>
      <c r="E48" s="134">
        <f>'Биланс на успех - природа'!E48</f>
        <v>0</v>
      </c>
    </row>
    <row r="49" spans="1:5" ht="14.25" thickTop="1" thickBot="1" x14ac:dyDescent="0.25">
      <c r="A49" s="159">
        <v>31</v>
      </c>
      <c r="B49" s="165" t="s">
        <v>359</v>
      </c>
      <c r="C49" s="130">
        <f>'Биланс на успех - природа'!C49</f>
        <v>89208</v>
      </c>
      <c r="D49" s="130">
        <f>'Биланс на успех - природа'!D49</f>
        <v>68846</v>
      </c>
      <c r="E49" s="130">
        <f>'Биланс на успех - природа'!E49</f>
        <v>77.17469285265895</v>
      </c>
    </row>
    <row r="50" spans="1:5" ht="13.5" thickTop="1" x14ac:dyDescent="0.2">
      <c r="A50" s="168"/>
      <c r="B50" s="168"/>
      <c r="C50" s="168"/>
      <c r="D50" s="168"/>
      <c r="E50" s="168"/>
    </row>
    <row r="51" spans="1:5" x14ac:dyDescent="0.2">
      <c r="A51" s="168"/>
      <c r="B51" s="168"/>
      <c r="C51" s="168"/>
      <c r="D51" s="168"/>
      <c r="E51" s="168"/>
    </row>
    <row r="52" spans="1:5" x14ac:dyDescent="0.2">
      <c r="A52" s="168"/>
      <c r="B52" s="168"/>
      <c r="C52" s="168"/>
      <c r="D52" s="168"/>
      <c r="E52" s="168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G56"/>
  <sheetViews>
    <sheetView zoomScale="110" workbookViewId="0">
      <selection activeCell="C29" sqref="C29"/>
    </sheetView>
  </sheetViews>
  <sheetFormatPr defaultRowHeight="12.75" x14ac:dyDescent="0.2"/>
  <cols>
    <col min="1" max="1" width="70.28515625" style="161" customWidth="1"/>
    <col min="2" max="2" width="15.28515625" style="161" customWidth="1"/>
    <col min="3" max="3" width="13.5703125" style="161" customWidth="1"/>
    <col min="4" max="4" width="12.7109375" style="161" customWidth="1"/>
    <col min="5" max="16384" width="9.140625" style="161"/>
  </cols>
  <sheetData>
    <row r="1" spans="1:7" x14ac:dyDescent="0.2">
      <c r="A1" s="145"/>
      <c r="B1" s="145"/>
      <c r="C1" s="145"/>
      <c r="D1" s="145"/>
      <c r="E1" s="169"/>
    </row>
    <row r="2" spans="1:7" ht="12" customHeight="1" x14ac:dyDescent="0.2">
      <c r="A2" s="147" t="s">
        <v>28</v>
      </c>
      <c r="B2" s="257" t="str">
        <f>'ФИ-Почетна'!$C$18</f>
        <v xml:space="preserve">ТЕТЕКС АД </v>
      </c>
      <c r="C2" s="258"/>
      <c r="D2" s="258"/>
      <c r="E2" s="169"/>
    </row>
    <row r="3" spans="1:7" ht="12" customHeight="1" x14ac:dyDescent="0.2">
      <c r="A3" s="147" t="s">
        <v>30</v>
      </c>
      <c r="B3" s="170" t="str">
        <f>'ФИ-Почетна'!$C$22</f>
        <v>01.01 - 31.12</v>
      </c>
      <c r="C3" s="171" t="s">
        <v>325</v>
      </c>
      <c r="D3" s="172">
        <f>'ФИ-Почетна'!$C$23</f>
        <v>2022</v>
      </c>
      <c r="E3" s="169"/>
    </row>
    <row r="4" spans="1:7" ht="12" customHeight="1" x14ac:dyDescent="0.2">
      <c r="A4" s="151" t="s">
        <v>239</v>
      </c>
      <c r="B4" s="152" t="str">
        <f>'ФИ-Почетна'!$C$20</f>
        <v>не</v>
      </c>
      <c r="C4" s="145"/>
      <c r="D4" s="145"/>
      <c r="E4" s="169"/>
    </row>
    <row r="5" spans="1:7" ht="24" customHeight="1" x14ac:dyDescent="0.2">
      <c r="A5" s="259" t="s">
        <v>112</v>
      </c>
      <c r="B5" s="259"/>
      <c r="C5" s="259"/>
      <c r="D5" s="145"/>
      <c r="E5" s="169"/>
      <c r="F5" s="169"/>
      <c r="G5" s="169"/>
    </row>
    <row r="6" spans="1:7" ht="12" customHeight="1" thickBot="1" x14ac:dyDescent="0.25">
      <c r="A6" s="173"/>
      <c r="B6" s="145"/>
      <c r="C6" s="260" t="s">
        <v>35</v>
      </c>
      <c r="D6" s="260"/>
      <c r="E6" s="169"/>
      <c r="F6" s="169"/>
      <c r="G6" s="169"/>
    </row>
    <row r="7" spans="1:7" s="176" customFormat="1" ht="32.25" customHeight="1" thickTop="1" thickBot="1" x14ac:dyDescent="0.25">
      <c r="A7" s="174" t="s">
        <v>34</v>
      </c>
      <c r="B7" s="174" t="s">
        <v>25</v>
      </c>
      <c r="C7" s="174" t="s">
        <v>26</v>
      </c>
      <c r="D7" s="174" t="s">
        <v>29</v>
      </c>
      <c r="E7" s="175"/>
      <c r="F7" s="175"/>
      <c r="G7" s="175"/>
    </row>
    <row r="8" spans="1:7" ht="15.75" customHeight="1" thickTop="1" thickBot="1" x14ac:dyDescent="0.25">
      <c r="A8" s="177" t="s">
        <v>37</v>
      </c>
      <c r="B8" s="178">
        <f>'Паричен тек'!B9</f>
        <v>-10047</v>
      </c>
      <c r="C8" s="178">
        <f>'Паричен тек'!C9</f>
        <v>140842</v>
      </c>
      <c r="D8" s="178">
        <f>'Паричен тек'!D9</f>
        <v>0</v>
      </c>
      <c r="E8" s="169"/>
      <c r="F8" s="169"/>
      <c r="G8" s="169"/>
    </row>
    <row r="9" spans="1:7" ht="17.25" customHeight="1" thickTop="1" thickBot="1" x14ac:dyDescent="0.25">
      <c r="A9" s="179" t="s">
        <v>38</v>
      </c>
      <c r="B9" s="180">
        <f>'Паричен тек'!B10</f>
        <v>89453</v>
      </c>
      <c r="C9" s="180">
        <f>'Паричен тек'!C10</f>
        <v>67919</v>
      </c>
      <c r="D9" s="180">
        <f>'Паричен тек'!D10</f>
        <v>75.927023129464629</v>
      </c>
      <c r="E9" s="169"/>
      <c r="F9" s="169"/>
      <c r="G9" s="169"/>
    </row>
    <row r="10" spans="1:7" ht="16.5" customHeight="1" thickTop="1" thickBot="1" x14ac:dyDescent="0.25">
      <c r="A10" s="181" t="s">
        <v>39</v>
      </c>
      <c r="B10" s="182">
        <f>'Паричен тек'!B11</f>
        <v>0</v>
      </c>
      <c r="C10" s="182">
        <f>'Паричен тек'!C11</f>
        <v>0</v>
      </c>
      <c r="D10" s="182">
        <f>'Паричен тек'!D11</f>
        <v>0</v>
      </c>
      <c r="E10" s="169"/>
    </row>
    <row r="11" spans="1:7" ht="16.5" customHeight="1" thickTop="1" thickBot="1" x14ac:dyDescent="0.25">
      <c r="A11" s="181" t="s">
        <v>40</v>
      </c>
      <c r="B11" s="182">
        <f>'Паричен тек'!B12</f>
        <v>4636</v>
      </c>
      <c r="C11" s="182">
        <f>'Паричен тек'!C12</f>
        <v>3317</v>
      </c>
      <c r="D11" s="182">
        <f>'Паричен тек'!D12</f>
        <v>71.548748921484034</v>
      </c>
      <c r="E11" s="169"/>
    </row>
    <row r="12" spans="1:7" ht="16.5" customHeight="1" thickTop="1" thickBot="1" x14ac:dyDescent="0.25">
      <c r="A12" s="181" t="s">
        <v>69</v>
      </c>
      <c r="B12" s="182">
        <f>'Паричен тек'!B13</f>
        <v>0</v>
      </c>
      <c r="C12" s="182">
        <f>'Паричен тек'!C13</f>
        <v>0</v>
      </c>
      <c r="D12" s="182">
        <f>'Паричен тек'!D13</f>
        <v>0</v>
      </c>
      <c r="E12" s="169"/>
    </row>
    <row r="13" spans="1:7" ht="16.5" customHeight="1" thickTop="1" thickBot="1" x14ac:dyDescent="0.25">
      <c r="A13" s="181" t="s">
        <v>70</v>
      </c>
      <c r="B13" s="182">
        <f>'Паричен тек'!B14</f>
        <v>17501</v>
      </c>
      <c r="C13" s="182">
        <f>'Паричен тек'!C14</f>
        <v>5572</v>
      </c>
      <c r="D13" s="182">
        <f>'Паричен тек'!D14</f>
        <v>31.838180675389978</v>
      </c>
      <c r="E13" s="169"/>
    </row>
    <row r="14" spans="1:7" ht="16.5" customHeight="1" thickTop="1" thickBot="1" x14ac:dyDescent="0.25">
      <c r="A14" s="181" t="s">
        <v>71</v>
      </c>
      <c r="B14" s="182">
        <f>'Паричен тек'!B15</f>
        <v>964</v>
      </c>
      <c r="C14" s="182">
        <f>'Паричен тек'!C15</f>
        <v>-1353</v>
      </c>
      <c r="D14" s="182">
        <f>'Паричен тек'!D15</f>
        <v>-140.35269709543567</v>
      </c>
      <c r="E14" s="169"/>
    </row>
    <row r="15" spans="1:7" ht="16.5" customHeight="1" thickTop="1" thickBot="1" x14ac:dyDescent="0.25">
      <c r="A15" s="181" t="s">
        <v>72</v>
      </c>
      <c r="B15" s="182">
        <f>'Паричен тек'!B16</f>
        <v>-2</v>
      </c>
      <c r="C15" s="182">
        <f>'Паричен тек'!C16</f>
        <v>2</v>
      </c>
      <c r="D15" s="182">
        <f>'Паричен тек'!D16</f>
        <v>0</v>
      </c>
      <c r="E15" s="169"/>
    </row>
    <row r="16" spans="1:7" ht="16.5" customHeight="1" thickTop="1" thickBot="1" x14ac:dyDescent="0.25">
      <c r="A16" s="181" t="s">
        <v>73</v>
      </c>
      <c r="B16" s="182">
        <f>'Паричен тек'!B17</f>
        <v>-10656</v>
      </c>
      <c r="C16" s="182">
        <f>'Паричен тек'!C17</f>
        <v>43438</v>
      </c>
      <c r="D16" s="182">
        <f>'Паричен тек'!D17</f>
        <v>0</v>
      </c>
      <c r="E16" s="169"/>
    </row>
    <row r="17" spans="1:5" ht="16.5" customHeight="1" thickTop="1" thickBot="1" x14ac:dyDescent="0.25">
      <c r="A17" s="181" t="s">
        <v>223</v>
      </c>
      <c r="B17" s="182">
        <f>'Паричен тек'!B18</f>
        <v>37</v>
      </c>
      <c r="C17" s="182">
        <f>'Паричен тек'!C18</f>
        <v>-5550</v>
      </c>
      <c r="D17" s="182">
        <f>'Паричен тек'!D18</f>
        <v>-15000</v>
      </c>
      <c r="E17" s="169"/>
    </row>
    <row r="18" spans="1:5" ht="16.5" customHeight="1" thickTop="1" thickBot="1" x14ac:dyDescent="0.25">
      <c r="A18" s="181" t="s">
        <v>74</v>
      </c>
      <c r="B18" s="182">
        <f>'Паричен тек'!B19</f>
        <v>-3919</v>
      </c>
      <c r="C18" s="182">
        <f>'Паричен тек'!C19</f>
        <v>803</v>
      </c>
      <c r="D18" s="182">
        <f>'Паричен тек'!D19</f>
        <v>0</v>
      </c>
      <c r="E18" s="169"/>
    </row>
    <row r="19" spans="1:5" ht="16.5" customHeight="1" thickTop="1" thickBot="1" x14ac:dyDescent="0.25">
      <c r="A19" s="181" t="s">
        <v>75</v>
      </c>
      <c r="B19" s="182">
        <f>'Паричен тек'!B20</f>
        <v>-575</v>
      </c>
      <c r="C19" s="182">
        <f>'Паричен тек'!C20</f>
        <v>31266</v>
      </c>
      <c r="D19" s="182">
        <f>'Паричен тек'!D20</f>
        <v>0</v>
      </c>
      <c r="E19" s="169"/>
    </row>
    <row r="20" spans="1:5" ht="16.5" customHeight="1" thickTop="1" thickBot="1" x14ac:dyDescent="0.25">
      <c r="A20" s="181" t="s">
        <v>91</v>
      </c>
      <c r="B20" s="182">
        <f>'Паричен тек'!B21</f>
        <v>-19612</v>
      </c>
      <c r="C20" s="182">
        <f>'Паричен тек'!C21</f>
        <v>2586</v>
      </c>
      <c r="D20" s="182">
        <f>'Паричен тек'!D21</f>
        <v>0</v>
      </c>
      <c r="E20" s="169"/>
    </row>
    <row r="21" spans="1:5" ht="16.5" customHeight="1" thickTop="1" thickBot="1" x14ac:dyDescent="0.25">
      <c r="A21" s="181" t="s">
        <v>222</v>
      </c>
      <c r="B21" s="182">
        <f>'Паричен тек'!B22</f>
        <v>-1988</v>
      </c>
      <c r="C21" s="182">
        <f>'Паричен тек'!C22</f>
        <v>-543</v>
      </c>
      <c r="D21" s="182">
        <f>'Паричен тек'!D22</f>
        <v>0</v>
      </c>
      <c r="E21" s="169"/>
    </row>
    <row r="22" spans="1:5" ht="16.5" customHeight="1" thickTop="1" thickBot="1" x14ac:dyDescent="0.25">
      <c r="A22" s="181" t="s">
        <v>76</v>
      </c>
      <c r="B22" s="182">
        <f>'Паричен тек'!B23</f>
        <v>0</v>
      </c>
      <c r="C22" s="182">
        <f>'Паричен тек'!C23</f>
        <v>0</v>
      </c>
      <c r="D22" s="182">
        <f>'Паричен тек'!D23</f>
        <v>0</v>
      </c>
      <c r="E22" s="169"/>
    </row>
    <row r="23" spans="1:5" ht="16.5" customHeight="1" thickTop="1" thickBot="1" x14ac:dyDescent="0.25">
      <c r="A23" s="181" t="s">
        <v>77</v>
      </c>
      <c r="B23" s="182">
        <f>'Паричен тек'!B24</f>
        <v>-66471</v>
      </c>
      <c r="C23" s="182">
        <f>'Паричен тек'!C24</f>
        <v>-28615</v>
      </c>
      <c r="D23" s="182">
        <f>'Паричен тек'!D24</f>
        <v>0</v>
      </c>
      <c r="E23" s="169"/>
    </row>
    <row r="24" spans="1:5" ht="16.5" customHeight="1" thickTop="1" thickBot="1" x14ac:dyDescent="0.25">
      <c r="A24" s="181" t="s">
        <v>41</v>
      </c>
      <c r="B24" s="182">
        <f>'Паричен тек'!B25</f>
        <v>0</v>
      </c>
      <c r="C24" s="182">
        <f>'Паричен тек'!C25</f>
        <v>0</v>
      </c>
      <c r="D24" s="182">
        <f>'Паричен тек'!D25</f>
        <v>0</v>
      </c>
      <c r="E24" s="169"/>
    </row>
    <row r="25" spans="1:5" ht="16.5" customHeight="1" thickTop="1" thickBot="1" x14ac:dyDescent="0.25">
      <c r="A25" s="181" t="s">
        <v>78</v>
      </c>
      <c r="B25" s="182">
        <f>'Паричен тек'!B26</f>
        <v>0</v>
      </c>
      <c r="C25" s="182">
        <f>'Паричен тек'!C26</f>
        <v>0</v>
      </c>
      <c r="D25" s="182">
        <f>'Паричен тек'!D26</f>
        <v>0</v>
      </c>
      <c r="E25" s="169"/>
    </row>
    <row r="26" spans="1:5" ht="16.5" customHeight="1" thickTop="1" thickBot="1" x14ac:dyDescent="0.25">
      <c r="A26" s="181" t="s">
        <v>79</v>
      </c>
      <c r="B26" s="182">
        <f>'Паричен тек'!B27</f>
        <v>0</v>
      </c>
      <c r="C26" s="182">
        <f>'Паричен тек'!C27</f>
        <v>0</v>
      </c>
      <c r="D26" s="182">
        <f>'Паричен тек'!D27</f>
        <v>0</v>
      </c>
      <c r="E26" s="169"/>
    </row>
    <row r="27" spans="1:5" ht="16.5" customHeight="1" thickTop="1" thickBot="1" x14ac:dyDescent="0.25">
      <c r="A27" s="181" t="s">
        <v>84</v>
      </c>
      <c r="B27" s="182">
        <f>'Паричен тек'!B28</f>
        <v>-19415</v>
      </c>
      <c r="C27" s="182">
        <f>'Паричен тек'!C28</f>
        <v>22000</v>
      </c>
      <c r="D27" s="182">
        <f>'Паричен тек'!D28</f>
        <v>0</v>
      </c>
      <c r="E27" s="169"/>
    </row>
    <row r="28" spans="1:5" ht="21.75" customHeight="1" thickTop="1" thickBot="1" x14ac:dyDescent="0.25">
      <c r="A28" s="177" t="s">
        <v>42</v>
      </c>
      <c r="B28" s="178">
        <f>'Паричен тек'!B29</f>
        <v>70822</v>
      </c>
      <c r="C28" s="178">
        <f>'Паричен тек'!C29</f>
        <v>-77607</v>
      </c>
      <c r="D28" s="178">
        <f>'Паричен тек'!D29</f>
        <v>-109.58035638643359</v>
      </c>
      <c r="E28" s="169"/>
    </row>
    <row r="29" spans="1:5" ht="17.25" customHeight="1" thickTop="1" thickBot="1" x14ac:dyDescent="0.25">
      <c r="A29" s="181" t="s">
        <v>81</v>
      </c>
      <c r="B29" s="182">
        <f>'Паричен тек'!B30</f>
        <v>0</v>
      </c>
      <c r="C29" s="182">
        <f>'Паричен тек'!C30</f>
        <v>-7038</v>
      </c>
      <c r="D29" s="182">
        <f>'Паричен тек'!D30</f>
        <v>0</v>
      </c>
      <c r="E29" s="169"/>
    </row>
    <row r="30" spans="1:5" ht="27.75" customHeight="1" thickTop="1" thickBot="1" x14ac:dyDescent="0.25">
      <c r="A30" s="181" t="s">
        <v>82</v>
      </c>
      <c r="B30" s="182">
        <f>'Паричен тек'!B31</f>
        <v>4351</v>
      </c>
      <c r="C30" s="182">
        <f>'Паричен тек'!C31</f>
        <v>-98257</v>
      </c>
      <c r="D30" s="182">
        <f>'Паричен тек'!D31</f>
        <v>-2258.2624683980694</v>
      </c>
      <c r="E30" s="169"/>
    </row>
    <row r="31" spans="1:5" ht="30.75" customHeight="1" thickTop="1" thickBot="1" x14ac:dyDescent="0.25">
      <c r="A31" s="181" t="s">
        <v>95</v>
      </c>
      <c r="B31" s="182">
        <f>'Паричен тек'!B32</f>
        <v>0</v>
      </c>
      <c r="C31" s="182">
        <f>'Паричен тек'!C32</f>
        <v>0</v>
      </c>
      <c r="D31" s="182">
        <f>'Паричен тек'!D32</f>
        <v>0</v>
      </c>
      <c r="E31" s="169"/>
    </row>
    <row r="32" spans="1:5" ht="27.75" customHeight="1" thickTop="1" thickBot="1" x14ac:dyDescent="0.25">
      <c r="A32" s="181" t="s">
        <v>96</v>
      </c>
      <c r="B32" s="182">
        <f>'Паричен тек'!B33</f>
        <v>0</v>
      </c>
      <c r="C32" s="182">
        <f>'Паричен тек'!C33</f>
        <v>0</v>
      </c>
      <c r="D32" s="182">
        <f>'Паричен тек'!D33</f>
        <v>0</v>
      </c>
      <c r="E32" s="169"/>
    </row>
    <row r="33" spans="1:5" ht="30" customHeight="1" thickTop="1" thickBot="1" x14ac:dyDescent="0.25">
      <c r="A33" s="181" t="s">
        <v>105</v>
      </c>
      <c r="B33" s="182">
        <f>'Паричен тек'!B34</f>
        <v>0</v>
      </c>
      <c r="C33" s="182">
        <f>'Паричен тек'!C34</f>
        <v>0</v>
      </c>
      <c r="D33" s="182">
        <f>'Паричен тек'!D34</f>
        <v>0</v>
      </c>
      <c r="E33" s="169"/>
    </row>
    <row r="34" spans="1:5" ht="31.5" customHeight="1" thickTop="1" thickBot="1" x14ac:dyDescent="0.25">
      <c r="A34" s="181" t="s">
        <v>106</v>
      </c>
      <c r="B34" s="182">
        <f>'Паричен тек'!B35</f>
        <v>0</v>
      </c>
      <c r="C34" s="182">
        <f>'Паричен тек'!C35</f>
        <v>0</v>
      </c>
      <c r="D34" s="182">
        <f>'Паричен тек'!D35</f>
        <v>0</v>
      </c>
      <c r="E34" s="169"/>
    </row>
    <row r="35" spans="1:5" ht="16.5" customHeight="1" thickTop="1" thickBot="1" x14ac:dyDescent="0.25">
      <c r="A35" s="181" t="s">
        <v>76</v>
      </c>
      <c r="B35" s="182">
        <f>'Паричен тек'!B36</f>
        <v>0</v>
      </c>
      <c r="C35" s="182">
        <f>'Паричен тек'!C36</f>
        <v>0</v>
      </c>
      <c r="D35" s="182">
        <f>'Паричен тек'!D36</f>
        <v>0</v>
      </c>
      <c r="E35" s="169"/>
    </row>
    <row r="36" spans="1:5" ht="16.5" customHeight="1" thickTop="1" thickBot="1" x14ac:dyDescent="0.25">
      <c r="A36" s="181" t="s">
        <v>77</v>
      </c>
      <c r="B36" s="182">
        <f>'Паричен тек'!B37</f>
        <v>66471</v>
      </c>
      <c r="C36" s="182">
        <f>'Паричен тек'!C37</f>
        <v>28615</v>
      </c>
      <c r="D36" s="182">
        <f>'Паричен тек'!D37</f>
        <v>43.048848369965846</v>
      </c>
      <c r="E36" s="169"/>
    </row>
    <row r="37" spans="1:5" ht="16.5" customHeight="1" thickTop="1" thickBot="1" x14ac:dyDescent="0.25">
      <c r="A37" s="181" t="s">
        <v>83</v>
      </c>
      <c r="B37" s="182">
        <f>'Паричен тек'!B38</f>
        <v>0</v>
      </c>
      <c r="C37" s="182">
        <f>'Паричен тек'!C38</f>
        <v>-927</v>
      </c>
      <c r="D37" s="182">
        <f>'Паричен тек'!D38</f>
        <v>0</v>
      </c>
      <c r="E37" s="169"/>
    </row>
    <row r="38" spans="1:5" ht="16.5" customHeight="1" thickTop="1" thickBot="1" x14ac:dyDescent="0.25">
      <c r="A38" s="177" t="s">
        <v>43</v>
      </c>
      <c r="B38" s="178">
        <f>'Паричен тек'!B39</f>
        <v>-59756</v>
      </c>
      <c r="C38" s="178">
        <f>'Паричен тек'!C39</f>
        <v>-23825</v>
      </c>
      <c r="D38" s="178">
        <f>'Паричен тек'!D39</f>
        <v>0</v>
      </c>
      <c r="E38" s="169"/>
    </row>
    <row r="39" spans="1:5" ht="16.5" customHeight="1" thickTop="1" thickBot="1" x14ac:dyDescent="0.25">
      <c r="A39" s="181" t="s">
        <v>85</v>
      </c>
      <c r="B39" s="182">
        <f>'Паричен тек'!B40</f>
        <v>0</v>
      </c>
      <c r="C39" s="182">
        <f>'Паричен тек'!C40</f>
        <v>0</v>
      </c>
      <c r="D39" s="182">
        <f>'Паричен тек'!D40</f>
        <v>0</v>
      </c>
      <c r="E39" s="169"/>
    </row>
    <row r="40" spans="1:5" ht="16.5" customHeight="1" thickTop="1" thickBot="1" x14ac:dyDescent="0.25">
      <c r="A40" s="181" t="s">
        <v>86</v>
      </c>
      <c r="B40" s="182">
        <f>'Паричен тек'!B41</f>
        <v>-10831</v>
      </c>
      <c r="C40" s="182">
        <f>'Паричен тек'!C41</f>
        <v>70617</v>
      </c>
      <c r="D40" s="182">
        <f>'Паричен тек'!D41</f>
        <v>0</v>
      </c>
      <c r="E40" s="169"/>
    </row>
    <row r="41" spans="1:5" ht="30.75" customHeight="1" thickTop="1" thickBot="1" x14ac:dyDescent="0.25">
      <c r="A41" s="181" t="s">
        <v>88</v>
      </c>
      <c r="B41" s="182">
        <f>'Паричен тек'!B42</f>
        <v>0</v>
      </c>
      <c r="C41" s="182">
        <f>'Паричен тек'!C42</f>
        <v>0</v>
      </c>
      <c r="D41" s="182">
        <f>'Паричен тек'!D42</f>
        <v>0</v>
      </c>
      <c r="E41" s="169"/>
    </row>
    <row r="42" spans="1:5" ht="16.5" customHeight="1" thickTop="1" thickBot="1" x14ac:dyDescent="0.25">
      <c r="A42" s="181" t="s">
        <v>90</v>
      </c>
      <c r="B42" s="182">
        <f>'Паричен тек'!B43</f>
        <v>0</v>
      </c>
      <c r="C42" s="182">
        <f>'Паричен тек'!C43</f>
        <v>0</v>
      </c>
      <c r="D42" s="182">
        <f>'Паричен тек'!D43</f>
        <v>0</v>
      </c>
      <c r="E42" s="169"/>
    </row>
    <row r="43" spans="1:5" ht="16.5" customHeight="1" thickTop="1" thickBot="1" x14ac:dyDescent="0.25">
      <c r="A43" s="181" t="s">
        <v>87</v>
      </c>
      <c r="B43" s="182">
        <f>'Паричен тек'!B44</f>
        <v>-48925</v>
      </c>
      <c r="C43" s="182">
        <f>'Паричен тек'!C44</f>
        <v>-94442</v>
      </c>
      <c r="D43" s="182">
        <f>'Паричен тек'!D44</f>
        <v>0</v>
      </c>
      <c r="E43" s="169"/>
    </row>
    <row r="44" spans="1:5" ht="16.5" customHeight="1" thickTop="1" thickBot="1" x14ac:dyDescent="0.25">
      <c r="A44" s="181" t="s">
        <v>44</v>
      </c>
      <c r="B44" s="182">
        <f>'Паричен тек'!B45</f>
        <v>0</v>
      </c>
      <c r="C44" s="182">
        <f>'Паричен тек'!C45</f>
        <v>0</v>
      </c>
      <c r="D44" s="182">
        <f>'Паричен тек'!D45</f>
        <v>0</v>
      </c>
      <c r="E44" s="169"/>
    </row>
    <row r="45" spans="1:5" ht="27.75" customHeight="1" thickTop="1" thickBot="1" x14ac:dyDescent="0.25">
      <c r="A45" s="181" t="s">
        <v>89</v>
      </c>
      <c r="B45" s="182">
        <f>'Паричен тек'!B46</f>
        <v>0</v>
      </c>
      <c r="C45" s="182">
        <f>'Паричен тек'!C46</f>
        <v>0</v>
      </c>
      <c r="D45" s="182">
        <f>'Паричен тек'!D46</f>
        <v>0</v>
      </c>
      <c r="E45" s="169"/>
    </row>
    <row r="46" spans="1:5" ht="16.5" customHeight="1" thickTop="1" thickBot="1" x14ac:dyDescent="0.25">
      <c r="A46" s="177" t="s">
        <v>45</v>
      </c>
      <c r="B46" s="178">
        <f>'Паричен тек'!B47</f>
        <v>1019</v>
      </c>
      <c r="C46" s="178">
        <f>'Паричен тек'!C47</f>
        <v>39410</v>
      </c>
      <c r="D46" s="178">
        <f>'Паричен тек'!D47</f>
        <v>3867.5171736997058</v>
      </c>
      <c r="E46" s="169"/>
    </row>
    <row r="47" spans="1:5" ht="16.5" customHeight="1" thickTop="1" thickBot="1" x14ac:dyDescent="0.25">
      <c r="A47" s="181" t="s">
        <v>46</v>
      </c>
      <c r="B47" s="182">
        <f>'Паричен тек'!B48</f>
        <v>3501</v>
      </c>
      <c r="C47" s="182">
        <f>'Паричен тек'!C48</f>
        <v>4520</v>
      </c>
      <c r="D47" s="182">
        <f>'Паричен тек'!D48</f>
        <v>129.10596972293632</v>
      </c>
      <c r="E47" s="169"/>
    </row>
    <row r="48" spans="1:5" ht="16.5" customHeight="1" thickTop="1" thickBot="1" x14ac:dyDescent="0.25">
      <c r="A48" s="177" t="s">
        <v>225</v>
      </c>
      <c r="B48" s="178">
        <f>'Паричен тек'!B49</f>
        <v>4520</v>
      </c>
      <c r="C48" s="178">
        <f>'Паричен тек'!C49</f>
        <v>43930</v>
      </c>
      <c r="D48" s="178">
        <f>'Паричен тек'!D49</f>
        <v>971.90265486725662</v>
      </c>
      <c r="E48" s="169"/>
    </row>
    <row r="49" spans="1:5" ht="13.5" thickTop="1" x14ac:dyDescent="0.2">
      <c r="A49" s="183"/>
      <c r="B49" s="145"/>
      <c r="C49" s="145"/>
      <c r="D49" s="145"/>
      <c r="E49" s="169"/>
    </row>
    <row r="50" spans="1:5" x14ac:dyDescent="0.2">
      <c r="A50" s="145"/>
      <c r="B50" s="145"/>
      <c r="C50" s="145"/>
      <c r="D50" s="145"/>
      <c r="E50" s="169"/>
    </row>
    <row r="51" spans="1:5" x14ac:dyDescent="0.2">
      <c r="A51" s="169"/>
      <c r="B51" s="169"/>
      <c r="C51" s="169"/>
      <c r="D51" s="169"/>
      <c r="E51" s="169"/>
    </row>
    <row r="52" spans="1:5" x14ac:dyDescent="0.2">
      <c r="A52" s="169"/>
      <c r="B52" s="169"/>
      <c r="C52" s="169"/>
      <c r="D52" s="169"/>
      <c r="E52" s="169"/>
    </row>
    <row r="53" spans="1:5" x14ac:dyDescent="0.2">
      <c r="A53" s="169"/>
      <c r="B53" s="169"/>
      <c r="C53" s="169"/>
      <c r="D53" s="169"/>
      <c r="E53" s="169"/>
    </row>
    <row r="54" spans="1:5" x14ac:dyDescent="0.2">
      <c r="A54" s="169"/>
      <c r="B54" s="169"/>
      <c r="C54" s="169"/>
      <c r="D54" s="169"/>
      <c r="E54" s="169"/>
    </row>
    <row r="55" spans="1:5" x14ac:dyDescent="0.2">
      <c r="A55" s="169"/>
      <c r="B55" s="169"/>
      <c r="C55" s="169"/>
      <c r="D55" s="169"/>
      <c r="E55" s="169"/>
    </row>
    <row r="56" spans="1:5" x14ac:dyDescent="0.2">
      <c r="A56" s="169"/>
      <c r="B56" s="169"/>
      <c r="C56" s="169"/>
      <c r="D56" s="169"/>
      <c r="E56" s="169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G48"/>
  <sheetViews>
    <sheetView zoomScale="120" workbookViewId="0">
      <selection activeCell="A3" sqref="A3:G3"/>
    </sheetView>
  </sheetViews>
  <sheetFormatPr defaultRowHeight="12.75" x14ac:dyDescent="0.2"/>
  <cols>
    <col min="1" max="1" width="52.42578125" style="146" customWidth="1"/>
    <col min="2" max="2" width="12" style="146" customWidth="1"/>
    <col min="3" max="3" width="10.5703125" style="146" customWidth="1"/>
    <col min="4" max="4" width="12.140625" style="146" customWidth="1"/>
    <col min="5" max="5" width="13.85546875" style="146" customWidth="1"/>
    <col min="6" max="6" width="10.7109375" style="146" customWidth="1"/>
    <col min="7" max="7" width="13.42578125" style="146" customWidth="1"/>
    <col min="8" max="16384" width="9.140625" style="146"/>
  </cols>
  <sheetData>
    <row r="1" spans="1:7" ht="15" customHeight="1" x14ac:dyDescent="0.2">
      <c r="A1" s="151" t="s">
        <v>239</v>
      </c>
      <c r="B1" s="184" t="str">
        <f>'ФИ-Почетна'!$C$20</f>
        <v>не</v>
      </c>
      <c r="C1" s="185"/>
      <c r="D1" s="185"/>
      <c r="E1" s="186" t="s">
        <v>30</v>
      </c>
      <c r="F1" s="265" t="str">
        <f>'ФИ-Почетна'!$C$22</f>
        <v>01.01 - 31.12</v>
      </c>
      <c r="G1" s="265"/>
    </row>
    <row r="2" spans="1:7" ht="12.75" customHeight="1" x14ac:dyDescent="0.2">
      <c r="A2" s="187" t="s">
        <v>136</v>
      </c>
      <c r="B2" s="267" t="str">
        <f>'ФИ-Почетна'!$C$18</f>
        <v xml:space="preserve">ТЕТЕКС АД </v>
      </c>
      <c r="C2" s="268"/>
      <c r="D2" s="268"/>
      <c r="E2" s="186" t="s">
        <v>325</v>
      </c>
      <c r="F2" s="266">
        <f>'ФИ-Почетна'!$C$23</f>
        <v>2022</v>
      </c>
      <c r="G2" s="266"/>
    </row>
    <row r="3" spans="1:7" ht="28.5" customHeight="1" x14ac:dyDescent="0.2">
      <c r="A3" s="263" t="s">
        <v>219</v>
      </c>
      <c r="B3" s="263"/>
      <c r="C3" s="263"/>
      <c r="D3" s="263"/>
      <c r="E3" s="263"/>
      <c r="F3" s="263"/>
      <c r="G3" s="263"/>
    </row>
    <row r="4" spans="1:7" ht="15.75" customHeight="1" x14ac:dyDescent="0.2">
      <c r="A4" s="185"/>
      <c r="B4" s="188"/>
      <c r="C4" s="188"/>
      <c r="D4" s="188"/>
      <c r="E4" s="185"/>
      <c r="F4" s="264" t="s">
        <v>35</v>
      </c>
      <c r="G4" s="264"/>
    </row>
    <row r="5" spans="1:7" ht="30" customHeight="1" x14ac:dyDescent="0.2">
      <c r="A5" s="261" t="s">
        <v>137</v>
      </c>
      <c r="B5" s="269" t="s">
        <v>230</v>
      </c>
      <c r="C5" s="269"/>
      <c r="D5" s="269"/>
      <c r="E5" s="269"/>
      <c r="F5" s="269" t="s">
        <v>140</v>
      </c>
      <c r="G5" s="269" t="s">
        <v>141</v>
      </c>
    </row>
    <row r="6" spans="1:7" s="190" customFormat="1" ht="27.75" customHeight="1" x14ac:dyDescent="0.2">
      <c r="A6" s="262"/>
      <c r="B6" s="189" t="s">
        <v>231</v>
      </c>
      <c r="C6" s="189" t="s">
        <v>138</v>
      </c>
      <c r="D6" s="189" t="s">
        <v>232</v>
      </c>
      <c r="E6" s="189" t="s">
        <v>139</v>
      </c>
      <c r="F6" s="269"/>
      <c r="G6" s="269"/>
    </row>
    <row r="7" spans="1:7" x14ac:dyDescent="0.2">
      <c r="A7" s="191" t="s">
        <v>157</v>
      </c>
      <c r="B7" s="192">
        <f>Капитал!B9</f>
        <v>1281980</v>
      </c>
      <c r="C7" s="192">
        <f>Капитал!C9</f>
        <v>0</v>
      </c>
      <c r="D7" s="192">
        <f>Капитал!D9</f>
        <v>210500</v>
      </c>
      <c r="E7" s="192">
        <f>Капитал!E9</f>
        <v>78586</v>
      </c>
      <c r="F7" s="192">
        <f>Капитал!F9</f>
        <v>0</v>
      </c>
      <c r="G7" s="193">
        <f>Капитал!G9</f>
        <v>1571066</v>
      </c>
    </row>
    <row r="8" spans="1:7" x14ac:dyDescent="0.2">
      <c r="A8" s="194" t="s">
        <v>243</v>
      </c>
      <c r="B8" s="195">
        <f>Капитал!B10</f>
        <v>0</v>
      </c>
      <c r="C8" s="195">
        <f>Капитал!C10</f>
        <v>0</v>
      </c>
      <c r="D8" s="195">
        <f>Капитал!D10</f>
        <v>0</v>
      </c>
      <c r="E8" s="195">
        <f>Капитал!E10</f>
        <v>0</v>
      </c>
      <c r="F8" s="195">
        <f>Капитал!F10</f>
        <v>0</v>
      </c>
      <c r="G8" s="193">
        <f>Капитал!G10</f>
        <v>0</v>
      </c>
    </row>
    <row r="9" spans="1:7" x14ac:dyDescent="0.2">
      <c r="A9" s="194" t="s">
        <v>142</v>
      </c>
      <c r="B9" s="195">
        <f>Капитал!B11</f>
        <v>0</v>
      </c>
      <c r="C9" s="195">
        <f>Капитал!C11</f>
        <v>0</v>
      </c>
      <c r="D9" s="195">
        <f>Капитал!D11</f>
        <v>0</v>
      </c>
      <c r="E9" s="195">
        <f>Капитал!E11</f>
        <v>0</v>
      </c>
      <c r="F9" s="195">
        <f>Капитал!F11</f>
        <v>0</v>
      </c>
      <c r="G9" s="193">
        <f>Капитал!G11</f>
        <v>0</v>
      </c>
    </row>
    <row r="10" spans="1:7" x14ac:dyDescent="0.2">
      <c r="A10" s="194" t="s">
        <v>143</v>
      </c>
      <c r="B10" s="195">
        <f>Капитал!B12</f>
        <v>0</v>
      </c>
      <c r="C10" s="195">
        <f>Капитал!C12</f>
        <v>0</v>
      </c>
      <c r="D10" s="195">
        <f>Капитал!D12</f>
        <v>0</v>
      </c>
      <c r="E10" s="195">
        <f>Капитал!E12</f>
        <v>0</v>
      </c>
      <c r="F10" s="195">
        <f>Капитал!F12</f>
        <v>0</v>
      </c>
      <c r="G10" s="193">
        <f>Капитал!G12</f>
        <v>0</v>
      </c>
    </row>
    <row r="11" spans="1:7" x14ac:dyDescent="0.2">
      <c r="A11" s="194" t="s">
        <v>144</v>
      </c>
      <c r="B11" s="195">
        <f>Капитал!B13</f>
        <v>0</v>
      </c>
      <c r="C11" s="195">
        <f>Капитал!C13</f>
        <v>0</v>
      </c>
      <c r="D11" s="195">
        <f>Капитал!D13</f>
        <v>0</v>
      </c>
      <c r="E11" s="195">
        <f>Капитал!E13</f>
        <v>0</v>
      </c>
      <c r="F11" s="195">
        <f>Капитал!F13</f>
        <v>0</v>
      </c>
      <c r="G11" s="193">
        <f>Капитал!G13</f>
        <v>0</v>
      </c>
    </row>
    <row r="12" spans="1:7" x14ac:dyDescent="0.2">
      <c r="A12" s="194" t="s">
        <v>145</v>
      </c>
      <c r="B12" s="195">
        <f>Капитал!B14</f>
        <v>0</v>
      </c>
      <c r="C12" s="195">
        <f>Капитал!C14</f>
        <v>0</v>
      </c>
      <c r="D12" s="195">
        <f>Капитал!D14</f>
        <v>0</v>
      </c>
      <c r="E12" s="195">
        <f>Капитал!E14</f>
        <v>89453</v>
      </c>
      <c r="F12" s="195">
        <f>Капитал!F14</f>
        <v>0</v>
      </c>
      <c r="G12" s="193">
        <f>Капитал!G14</f>
        <v>89453</v>
      </c>
    </row>
    <row r="13" spans="1:7" x14ac:dyDescent="0.2">
      <c r="A13" s="194" t="s">
        <v>146</v>
      </c>
      <c r="B13" s="195">
        <f>Капитал!B15</f>
        <v>0</v>
      </c>
      <c r="C13" s="195">
        <f>Капитал!C15</f>
        <v>0</v>
      </c>
      <c r="D13" s="195">
        <f>Капитал!D15</f>
        <v>3543</v>
      </c>
      <c r="E13" s="195">
        <f>Капитал!E15</f>
        <v>-3543</v>
      </c>
      <c r="F13" s="195">
        <f>Капитал!F15</f>
        <v>0</v>
      </c>
      <c r="G13" s="193">
        <f>Капитал!G15</f>
        <v>0</v>
      </c>
    </row>
    <row r="14" spans="1:7" ht="25.5" x14ac:dyDescent="0.2">
      <c r="A14" s="194" t="s">
        <v>233</v>
      </c>
      <c r="B14" s="195">
        <f>Капитал!B16</f>
        <v>0</v>
      </c>
      <c r="C14" s="195">
        <f>Капитал!C16</f>
        <v>0</v>
      </c>
      <c r="D14" s="195">
        <f>Капитал!D16</f>
        <v>0</v>
      </c>
      <c r="E14" s="195">
        <f>Капитал!E16</f>
        <v>-45559</v>
      </c>
      <c r="F14" s="195">
        <f>Капитал!F16</f>
        <v>0</v>
      </c>
      <c r="G14" s="193">
        <f>Капитал!G16</f>
        <v>-45559</v>
      </c>
    </row>
    <row r="15" spans="1:7" ht="25.5" x14ac:dyDescent="0.2">
      <c r="A15" s="194" t="s">
        <v>147</v>
      </c>
      <c r="B15" s="195">
        <f>Капитал!B17</f>
        <v>0</v>
      </c>
      <c r="C15" s="195">
        <f>Капитал!C17</f>
        <v>0</v>
      </c>
      <c r="D15" s="195">
        <f>Капитал!D17</f>
        <v>0</v>
      </c>
      <c r="E15" s="195">
        <f>Капитал!E17</f>
        <v>-3366</v>
      </c>
      <c r="F15" s="195">
        <f>Капитал!F17</f>
        <v>0</v>
      </c>
      <c r="G15" s="193">
        <f>Капитал!G17</f>
        <v>-3366</v>
      </c>
    </row>
    <row r="16" spans="1:7" x14ac:dyDescent="0.2">
      <c r="A16" s="194" t="s">
        <v>242</v>
      </c>
      <c r="B16" s="195">
        <f>Капитал!B18</f>
        <v>0</v>
      </c>
      <c r="C16" s="195">
        <f>Капитал!C18</f>
        <v>0</v>
      </c>
      <c r="D16" s="195">
        <f>Капитал!D18</f>
        <v>0</v>
      </c>
      <c r="E16" s="195">
        <f>Капитал!E18</f>
        <v>0</v>
      </c>
      <c r="F16" s="195">
        <f>Капитал!F18</f>
        <v>0</v>
      </c>
      <c r="G16" s="193">
        <f>Капитал!G18</f>
        <v>0</v>
      </c>
    </row>
    <row r="17" spans="1:7" x14ac:dyDescent="0.2">
      <c r="A17" s="194" t="s">
        <v>148</v>
      </c>
      <c r="B17" s="195">
        <f>Капитал!B19</f>
        <v>0</v>
      </c>
      <c r="C17" s="195">
        <f>Капитал!C19</f>
        <v>0</v>
      </c>
      <c r="D17" s="195">
        <f>Капитал!D19</f>
        <v>0</v>
      </c>
      <c r="E17" s="195">
        <f>Капитал!E19</f>
        <v>0</v>
      </c>
      <c r="F17" s="195">
        <f>Капитал!F19</f>
        <v>0</v>
      </c>
      <c r="G17" s="193">
        <f>Капитал!G19</f>
        <v>0</v>
      </c>
    </row>
    <row r="18" spans="1:7" x14ac:dyDescent="0.2">
      <c r="A18" s="194" t="s">
        <v>149</v>
      </c>
      <c r="B18" s="195">
        <f>Капитал!B20</f>
        <v>0</v>
      </c>
      <c r="C18" s="195">
        <f>Капитал!C20</f>
        <v>0</v>
      </c>
      <c r="D18" s="195">
        <f>Капитал!D20</f>
        <v>1465</v>
      </c>
      <c r="E18" s="195">
        <f>Капитал!E20</f>
        <v>0</v>
      </c>
      <c r="F18" s="195">
        <f>Капитал!F20</f>
        <v>0</v>
      </c>
      <c r="G18" s="193">
        <f>Капитал!G20</f>
        <v>1465</v>
      </c>
    </row>
    <row r="19" spans="1:7" ht="25.5" x14ac:dyDescent="0.2">
      <c r="A19" s="194" t="s">
        <v>150</v>
      </c>
      <c r="B19" s="195">
        <f>Капитал!B21</f>
        <v>0</v>
      </c>
      <c r="C19" s="195">
        <f>Капитал!C21</f>
        <v>0</v>
      </c>
      <c r="D19" s="195">
        <f>Капитал!D21</f>
        <v>0</v>
      </c>
      <c r="E19" s="195">
        <f>Капитал!E21</f>
        <v>0</v>
      </c>
      <c r="F19" s="195">
        <f>Капитал!F21</f>
        <v>0</v>
      </c>
      <c r="G19" s="193">
        <f>Капитал!G21</f>
        <v>0</v>
      </c>
    </row>
    <row r="20" spans="1:7" ht="25.5" x14ac:dyDescent="0.2">
      <c r="A20" s="194" t="s">
        <v>151</v>
      </c>
      <c r="B20" s="195">
        <f>Капитал!B22</f>
        <v>0</v>
      </c>
      <c r="C20" s="195">
        <f>Капитал!C22</f>
        <v>0</v>
      </c>
      <c r="D20" s="195">
        <f>Капитал!D22</f>
        <v>0</v>
      </c>
      <c r="E20" s="195">
        <f>Капитал!E22</f>
        <v>0</v>
      </c>
      <c r="F20" s="195">
        <f>Капитал!F22</f>
        <v>0</v>
      </c>
      <c r="G20" s="193">
        <f>Капитал!G22</f>
        <v>0</v>
      </c>
    </row>
    <row r="21" spans="1:7" x14ac:dyDescent="0.2">
      <c r="A21" s="194" t="s">
        <v>140</v>
      </c>
      <c r="B21" s="195">
        <f>Капитал!B23</f>
        <v>0</v>
      </c>
      <c r="C21" s="195">
        <f>Капитал!C23</f>
        <v>0</v>
      </c>
      <c r="D21" s="195">
        <f>Капитал!D23</f>
        <v>0</v>
      </c>
      <c r="E21" s="195">
        <f>Капитал!E23</f>
        <v>0</v>
      </c>
      <c r="F21" s="195">
        <f>Капитал!F23</f>
        <v>0</v>
      </c>
      <c r="G21" s="193">
        <f>Капитал!G23</f>
        <v>0</v>
      </c>
    </row>
    <row r="22" spans="1:7" x14ac:dyDescent="0.2">
      <c r="A22" s="194" t="s">
        <v>152</v>
      </c>
      <c r="B22" s="195">
        <f>Капитал!B24</f>
        <v>0</v>
      </c>
      <c r="C22" s="195">
        <f>Капитал!C24</f>
        <v>0</v>
      </c>
      <c r="D22" s="195">
        <f>Капитал!D24</f>
        <v>0</v>
      </c>
      <c r="E22" s="195">
        <f>Капитал!E24</f>
        <v>0</v>
      </c>
      <c r="F22" s="195">
        <f>Капитал!F24</f>
        <v>0</v>
      </c>
      <c r="G22" s="193">
        <f>Капитал!G24</f>
        <v>0</v>
      </c>
    </row>
    <row r="23" spans="1:7" x14ac:dyDescent="0.2">
      <c r="A23" s="194" t="s">
        <v>153</v>
      </c>
      <c r="B23" s="195">
        <f>Капитал!B25</f>
        <v>0</v>
      </c>
      <c r="C23" s="195">
        <f>Капитал!C25</f>
        <v>0</v>
      </c>
      <c r="D23" s="195">
        <f>Капитал!D25</f>
        <v>0</v>
      </c>
      <c r="E23" s="195">
        <f>Капитал!E25</f>
        <v>0</v>
      </c>
      <c r="F23" s="195">
        <f>Капитал!F25</f>
        <v>0</v>
      </c>
      <c r="G23" s="193">
        <f>Капитал!G25</f>
        <v>0</v>
      </c>
    </row>
    <row r="24" spans="1:7" x14ac:dyDescent="0.2">
      <c r="A24" s="194" t="s">
        <v>154</v>
      </c>
      <c r="B24" s="195">
        <f>Капитал!B26</f>
        <v>0</v>
      </c>
      <c r="C24" s="195">
        <f>Капитал!C26</f>
        <v>0</v>
      </c>
      <c r="D24" s="195">
        <f>Капитал!D26</f>
        <v>0</v>
      </c>
      <c r="E24" s="195">
        <f>Капитал!E26</f>
        <v>0</v>
      </c>
      <c r="F24" s="195">
        <f>Капитал!F26</f>
        <v>0</v>
      </c>
      <c r="G24" s="193">
        <f>Капитал!G26</f>
        <v>0</v>
      </c>
    </row>
    <row r="25" spans="1:7" ht="15.75" customHeight="1" thickBot="1" x14ac:dyDescent="0.25">
      <c r="A25" s="196" t="s">
        <v>155</v>
      </c>
      <c r="B25" s="197">
        <f>Капитал!B27</f>
        <v>0</v>
      </c>
      <c r="C25" s="197">
        <f>Капитал!C27</f>
        <v>0</v>
      </c>
      <c r="D25" s="197">
        <f>Капитал!D27</f>
        <v>-1710</v>
      </c>
      <c r="E25" s="197">
        <f>Капитал!E27</f>
        <v>0</v>
      </c>
      <c r="F25" s="197">
        <f>Капитал!F27</f>
        <v>0</v>
      </c>
      <c r="G25" s="193">
        <f>Капитал!G27</f>
        <v>-1710</v>
      </c>
    </row>
    <row r="26" spans="1:7" ht="14.25" thickTop="1" thickBot="1" x14ac:dyDescent="0.25">
      <c r="A26" s="198" t="s">
        <v>156</v>
      </c>
      <c r="B26" s="199">
        <f>Капитал!B28</f>
        <v>1281980</v>
      </c>
      <c r="C26" s="199">
        <f>Капитал!C28</f>
        <v>0</v>
      </c>
      <c r="D26" s="199">
        <f>Капитал!D28</f>
        <v>213798</v>
      </c>
      <c r="E26" s="199">
        <f>Капитал!E28</f>
        <v>115571</v>
      </c>
      <c r="F26" s="199">
        <f>Капитал!F28</f>
        <v>0</v>
      </c>
      <c r="G26" s="199">
        <f>Капитал!G28</f>
        <v>1611349</v>
      </c>
    </row>
    <row r="27" spans="1:7" ht="13.5" thickTop="1" x14ac:dyDescent="0.2">
      <c r="A27" s="194" t="s">
        <v>243</v>
      </c>
      <c r="B27" s="200">
        <f>Капитал!B29</f>
        <v>0</v>
      </c>
      <c r="C27" s="200">
        <f>Капитал!C29</f>
        <v>0</v>
      </c>
      <c r="D27" s="200">
        <f>Капитал!D29</f>
        <v>0</v>
      </c>
      <c r="E27" s="200">
        <f>Капитал!E29</f>
        <v>0</v>
      </c>
      <c r="F27" s="200">
        <f>Капитал!F29</f>
        <v>0</v>
      </c>
      <c r="G27" s="201">
        <f>Капитал!G29</f>
        <v>0</v>
      </c>
    </row>
    <row r="28" spans="1:7" x14ac:dyDescent="0.2">
      <c r="A28" s="194" t="s">
        <v>142</v>
      </c>
      <c r="B28" s="195">
        <f>Капитал!B30</f>
        <v>0</v>
      </c>
      <c r="C28" s="195">
        <f>Капитал!C30</f>
        <v>0</v>
      </c>
      <c r="D28" s="195">
        <f>Капитал!D30</f>
        <v>0</v>
      </c>
      <c r="E28" s="195">
        <f>Капитал!E30</f>
        <v>0</v>
      </c>
      <c r="F28" s="195">
        <f>Капитал!F30</f>
        <v>0</v>
      </c>
      <c r="G28" s="201">
        <f>Капитал!G30</f>
        <v>0</v>
      </c>
    </row>
    <row r="29" spans="1:7" x14ac:dyDescent="0.2">
      <c r="A29" s="194" t="s">
        <v>143</v>
      </c>
      <c r="B29" s="195">
        <f>Капитал!B31</f>
        <v>0</v>
      </c>
      <c r="C29" s="195">
        <f>Капитал!C31</f>
        <v>0</v>
      </c>
      <c r="D29" s="195">
        <f>Капитал!D31</f>
        <v>0</v>
      </c>
      <c r="E29" s="195">
        <f>Капитал!E31</f>
        <v>0</v>
      </c>
      <c r="F29" s="195">
        <f>Капитал!F31</f>
        <v>0</v>
      </c>
      <c r="G29" s="201">
        <f>Капитал!G31</f>
        <v>0</v>
      </c>
    </row>
    <row r="30" spans="1:7" x14ac:dyDescent="0.2">
      <c r="A30" s="194" t="s">
        <v>144</v>
      </c>
      <c r="B30" s="195">
        <f>Капитал!B32</f>
        <v>0</v>
      </c>
      <c r="C30" s="195">
        <f>Капитал!C32</f>
        <v>0</v>
      </c>
      <c r="D30" s="195">
        <f>Капитал!D32</f>
        <v>0</v>
      </c>
      <c r="E30" s="195">
        <f>Капитал!E32</f>
        <v>0</v>
      </c>
      <c r="F30" s="195">
        <f>Капитал!F32</f>
        <v>0</v>
      </c>
      <c r="G30" s="201">
        <f>Капитал!G32</f>
        <v>0</v>
      </c>
    </row>
    <row r="31" spans="1:7" x14ac:dyDescent="0.2">
      <c r="A31" s="194" t="s">
        <v>145</v>
      </c>
      <c r="B31" s="195">
        <f>Капитал!B33</f>
        <v>0</v>
      </c>
      <c r="C31" s="195">
        <f>Капитал!C33</f>
        <v>0</v>
      </c>
      <c r="D31" s="195">
        <f>Капитал!D33</f>
        <v>0</v>
      </c>
      <c r="E31" s="195">
        <f>Капитал!E33</f>
        <v>67919</v>
      </c>
      <c r="F31" s="195">
        <f>Капитал!F33</f>
        <v>0</v>
      </c>
      <c r="G31" s="201">
        <f>Капитал!G33</f>
        <v>67919</v>
      </c>
    </row>
    <row r="32" spans="1:7" x14ac:dyDescent="0.2">
      <c r="A32" s="194" t="s">
        <v>146</v>
      </c>
      <c r="B32" s="195">
        <f>Капитал!B34</f>
        <v>0</v>
      </c>
      <c r="C32" s="195">
        <f>Капитал!C34</f>
        <v>0</v>
      </c>
      <c r="D32" s="195">
        <f>Капитал!D34</f>
        <v>4473</v>
      </c>
      <c r="E32" s="195">
        <f>Капитал!E34</f>
        <v>-4473</v>
      </c>
      <c r="F32" s="195">
        <f>Капитал!F34</f>
        <v>0</v>
      </c>
      <c r="G32" s="201">
        <f>Капитал!G34</f>
        <v>0</v>
      </c>
    </row>
    <row r="33" spans="1:7" ht="25.5" x14ac:dyDescent="0.2">
      <c r="A33" s="194" t="s">
        <v>233</v>
      </c>
      <c r="B33" s="195">
        <f>Капитал!B35</f>
        <v>0</v>
      </c>
      <c r="C33" s="195">
        <f>Капитал!C35</f>
        <v>0</v>
      </c>
      <c r="D33" s="195">
        <f>Капитал!D35</f>
        <v>0</v>
      </c>
      <c r="E33" s="195">
        <f>Капитал!E35</f>
        <v>-91118</v>
      </c>
      <c r="F33" s="195">
        <f>Капитал!F35</f>
        <v>0</v>
      </c>
      <c r="G33" s="201">
        <f>Капитал!G35</f>
        <v>-91118</v>
      </c>
    </row>
    <row r="34" spans="1:7" ht="25.5" x14ac:dyDescent="0.2">
      <c r="A34" s="194" t="s">
        <v>147</v>
      </c>
      <c r="B34" s="195">
        <f>Капитал!B36</f>
        <v>0</v>
      </c>
      <c r="C34" s="195">
        <f>Капитал!C36</f>
        <v>0</v>
      </c>
      <c r="D34" s="195">
        <f>Капитал!D36</f>
        <v>0</v>
      </c>
      <c r="E34" s="195">
        <f>Капитал!E36</f>
        <v>-4249</v>
      </c>
      <c r="F34" s="195">
        <f>Капитал!F36</f>
        <v>0</v>
      </c>
      <c r="G34" s="201">
        <f>Капитал!G36</f>
        <v>-4249</v>
      </c>
    </row>
    <row r="35" spans="1:7" x14ac:dyDescent="0.2">
      <c r="A35" s="194" t="s">
        <v>242</v>
      </c>
      <c r="B35" s="195">
        <f>Капитал!B37</f>
        <v>0</v>
      </c>
      <c r="C35" s="195">
        <f>Капитал!C37</f>
        <v>0</v>
      </c>
      <c r="D35" s="195">
        <f>Капитал!D37</f>
        <v>0</v>
      </c>
      <c r="E35" s="195">
        <f>Капитал!E37</f>
        <v>0</v>
      </c>
      <c r="F35" s="195">
        <f>Капитал!F37</f>
        <v>0</v>
      </c>
      <c r="G35" s="201">
        <f>Капитал!G37</f>
        <v>0</v>
      </c>
    </row>
    <row r="36" spans="1:7" x14ac:dyDescent="0.2">
      <c r="A36" s="194" t="s">
        <v>148</v>
      </c>
      <c r="B36" s="195">
        <f>Капитал!B38</f>
        <v>0</v>
      </c>
      <c r="C36" s="195">
        <f>Капитал!C38</f>
        <v>0</v>
      </c>
      <c r="D36" s="195">
        <f>Капитал!D38</f>
        <v>0</v>
      </c>
      <c r="E36" s="195">
        <f>Капитал!E38</f>
        <v>0</v>
      </c>
      <c r="F36" s="195">
        <f>Капитал!F38</f>
        <v>0</v>
      </c>
      <c r="G36" s="201">
        <f>Капитал!G38</f>
        <v>0</v>
      </c>
    </row>
    <row r="37" spans="1:7" x14ac:dyDescent="0.2">
      <c r="A37" s="194" t="s">
        <v>149</v>
      </c>
      <c r="B37" s="195">
        <f>Капитал!B39</f>
        <v>0</v>
      </c>
      <c r="C37" s="195">
        <f>Капитал!C39</f>
        <v>0</v>
      </c>
      <c r="D37" s="195">
        <f>Капитал!D39</f>
        <v>927</v>
      </c>
      <c r="E37" s="195">
        <f>Капитал!E39</f>
        <v>0</v>
      </c>
      <c r="F37" s="195">
        <f>Капитал!F39</f>
        <v>0</v>
      </c>
      <c r="G37" s="201">
        <f>Капитал!G39</f>
        <v>927</v>
      </c>
    </row>
    <row r="38" spans="1:7" ht="25.5" x14ac:dyDescent="0.2">
      <c r="A38" s="194" t="s">
        <v>150</v>
      </c>
      <c r="B38" s="195">
        <f>Капитал!B40</f>
        <v>0</v>
      </c>
      <c r="C38" s="195">
        <f>Капитал!C40</f>
        <v>0</v>
      </c>
      <c r="D38" s="195">
        <f>Капитал!D40</f>
        <v>0</v>
      </c>
      <c r="E38" s="195">
        <f>Капитал!E40</f>
        <v>0</v>
      </c>
      <c r="F38" s="195">
        <f>Капитал!F40</f>
        <v>0</v>
      </c>
      <c r="G38" s="201">
        <f>Капитал!G40</f>
        <v>0</v>
      </c>
    </row>
    <row r="39" spans="1:7" ht="25.5" x14ac:dyDescent="0.2">
      <c r="A39" s="194" t="s">
        <v>151</v>
      </c>
      <c r="B39" s="195">
        <f>Капитал!B41</f>
        <v>0</v>
      </c>
      <c r="C39" s="195">
        <f>Капитал!C41</f>
        <v>0</v>
      </c>
      <c r="D39" s="195">
        <f>Капитал!D41</f>
        <v>0</v>
      </c>
      <c r="E39" s="195">
        <f>Капитал!E41</f>
        <v>0</v>
      </c>
      <c r="F39" s="195">
        <f>Капитал!F41</f>
        <v>0</v>
      </c>
      <c r="G39" s="201">
        <f>Капитал!G41</f>
        <v>0</v>
      </c>
    </row>
    <row r="40" spans="1:7" x14ac:dyDescent="0.2">
      <c r="A40" s="194" t="s">
        <v>140</v>
      </c>
      <c r="B40" s="195">
        <f>Капитал!B42</f>
        <v>0</v>
      </c>
      <c r="C40" s="195">
        <f>Капитал!C42</f>
        <v>0</v>
      </c>
      <c r="D40" s="195">
        <f>Капитал!D42</f>
        <v>0</v>
      </c>
      <c r="E40" s="195">
        <f>Капитал!E42</f>
        <v>0</v>
      </c>
      <c r="F40" s="195">
        <f>Капитал!F42</f>
        <v>0</v>
      </c>
      <c r="G40" s="201">
        <f>Капитал!G42</f>
        <v>0</v>
      </c>
    </row>
    <row r="41" spans="1:7" x14ac:dyDescent="0.2">
      <c r="A41" s="194" t="s">
        <v>152</v>
      </c>
      <c r="B41" s="195">
        <f>Капитал!B43</f>
        <v>0</v>
      </c>
      <c r="C41" s="195">
        <f>Капитал!C43</f>
        <v>0</v>
      </c>
      <c r="D41" s="195">
        <f>Капитал!D43</f>
        <v>0</v>
      </c>
      <c r="E41" s="195">
        <f>Капитал!E43</f>
        <v>0</v>
      </c>
      <c r="F41" s="195">
        <f>Капитал!F43</f>
        <v>0</v>
      </c>
      <c r="G41" s="201">
        <f>Капитал!G43</f>
        <v>0</v>
      </c>
    </row>
    <row r="42" spans="1:7" x14ac:dyDescent="0.2">
      <c r="A42" s="194" t="s">
        <v>153</v>
      </c>
      <c r="B42" s="195">
        <f>Капитал!B44</f>
        <v>0</v>
      </c>
      <c r="C42" s="195">
        <f>Капитал!C44</f>
        <v>0</v>
      </c>
      <c r="D42" s="195">
        <f>Капитал!D44</f>
        <v>0</v>
      </c>
      <c r="E42" s="195">
        <f>Капитал!E44</f>
        <v>0</v>
      </c>
      <c r="F42" s="195">
        <f>Капитал!F44</f>
        <v>0</v>
      </c>
      <c r="G42" s="201">
        <f>Капитал!G44</f>
        <v>0</v>
      </c>
    </row>
    <row r="43" spans="1:7" x14ac:dyDescent="0.2">
      <c r="A43" s="194" t="s">
        <v>154</v>
      </c>
      <c r="B43" s="195">
        <f>Капитал!B45</f>
        <v>0</v>
      </c>
      <c r="C43" s="195">
        <f>Капитал!C45</f>
        <v>0</v>
      </c>
      <c r="D43" s="195">
        <f>Капитал!D45</f>
        <v>0</v>
      </c>
      <c r="E43" s="195">
        <f>Капитал!E45</f>
        <v>0</v>
      </c>
      <c r="F43" s="195">
        <f>Капитал!F45</f>
        <v>0</v>
      </c>
      <c r="G43" s="201">
        <f>Капитал!G45</f>
        <v>0</v>
      </c>
    </row>
    <row r="44" spans="1:7" ht="15.75" customHeight="1" thickBot="1" x14ac:dyDescent="0.25">
      <c r="A44" s="196" t="s">
        <v>155</v>
      </c>
      <c r="B44" s="197">
        <f>Капитал!B46</f>
        <v>0</v>
      </c>
      <c r="C44" s="197">
        <f>Капитал!C46</f>
        <v>0</v>
      </c>
      <c r="D44" s="197">
        <f>Капитал!D46</f>
        <v>0</v>
      </c>
      <c r="E44" s="197">
        <f>Капитал!E46</f>
        <v>0</v>
      </c>
      <c r="F44" s="197">
        <f>Капитал!F46</f>
        <v>0</v>
      </c>
      <c r="G44" s="201">
        <f>Капитал!G46</f>
        <v>0</v>
      </c>
    </row>
    <row r="45" spans="1:7" ht="14.25" thickTop="1" thickBot="1" x14ac:dyDescent="0.25">
      <c r="A45" s="198" t="s">
        <v>158</v>
      </c>
      <c r="B45" s="199">
        <f>Капитал!B47</f>
        <v>1281980</v>
      </c>
      <c r="C45" s="199">
        <f>Капитал!C47</f>
        <v>0</v>
      </c>
      <c r="D45" s="199">
        <f>Капитал!D47</f>
        <v>219198</v>
      </c>
      <c r="E45" s="199">
        <f>Капитал!E47</f>
        <v>83650</v>
      </c>
      <c r="F45" s="199">
        <f>Капитал!F47</f>
        <v>0</v>
      </c>
      <c r="G45" s="199">
        <f>Капитал!G47</f>
        <v>1584828</v>
      </c>
    </row>
    <row r="46" spans="1:7" ht="13.5" thickTop="1" x14ac:dyDescent="0.2">
      <c r="A46" s="185"/>
      <c r="B46" s="185"/>
      <c r="C46" s="185"/>
      <c r="D46" s="185"/>
      <c r="E46" s="185"/>
      <c r="F46" s="185"/>
      <c r="G46" s="185"/>
    </row>
    <row r="47" spans="1:7" x14ac:dyDescent="0.2">
      <c r="A47" s="185"/>
      <c r="B47" s="185"/>
      <c r="C47" s="185"/>
      <c r="D47" s="185"/>
      <c r="E47" s="185"/>
      <c r="F47" s="185"/>
      <c r="G47" s="185"/>
    </row>
    <row r="48" spans="1:7" x14ac:dyDescent="0.2">
      <c r="A48" s="185"/>
      <c r="B48" s="185"/>
      <c r="C48" s="185"/>
      <c r="D48" s="185"/>
      <c r="E48" s="185"/>
      <c r="F48" s="185"/>
      <c r="G48" s="185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xxx</cp:lastModifiedBy>
  <cp:lastPrinted>2023-02-20T11:05:01Z</cp:lastPrinted>
  <dcterms:created xsi:type="dcterms:W3CDTF">2008-02-12T15:15:13Z</dcterms:created>
  <dcterms:modified xsi:type="dcterms:W3CDTF">2023-02-20T11:10:15Z</dcterms:modified>
</cp:coreProperties>
</file>