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9040" windowHeight="15840" tabRatio="848" activeTab="2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5" l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D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/>
  <c r="C51" i="25"/>
  <c r="C48" i="24" s="1"/>
  <c r="B51" i="25"/>
  <c r="D51" i="25" s="1"/>
  <c r="D48" i="24" s="1"/>
  <c r="D50" i="25"/>
  <c r="D47" i="24" s="1"/>
  <c r="D49" i="25"/>
  <c r="D46" i="24" s="1"/>
  <c r="D48" i="25"/>
  <c r="D45" i="24"/>
  <c r="D47" i="25"/>
  <c r="D46" i="25"/>
  <c r="D43" i="24" s="1"/>
  <c r="D45" i="25"/>
  <c r="D42" i="24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/>
  <c r="D23" i="25"/>
  <c r="D20" i="24" s="1"/>
  <c r="D22" i="25"/>
  <c r="D19" i="24"/>
  <c r="D21" i="25"/>
  <c r="D18" i="24" s="1"/>
  <c r="D20" i="25"/>
  <c r="D17" i="24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/>
  <c r="D9" i="7"/>
  <c r="D8" i="6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/>
  <c r="D24" i="7"/>
  <c r="D23" i="6"/>
  <c r="D25" i="7"/>
  <c r="D24" i="6"/>
  <c r="D26" i="7"/>
  <c r="D25" i="6" s="1"/>
  <c r="D27" i="7"/>
  <c r="D28" i="7"/>
  <c r="D27" i="6" s="1"/>
  <c r="D10" i="7"/>
  <c r="D9" i="6" s="1"/>
  <c r="B39" i="7"/>
  <c r="B47" i="7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47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F26" i="13"/>
  <c r="B47" i="12"/>
  <c r="B45" i="13"/>
  <c r="E33" i="22"/>
  <c r="E33" i="20" s="1"/>
  <c r="D29" i="7"/>
  <c r="D28" i="6" s="1"/>
  <c r="D27" i="25"/>
  <c r="D24" i="24" s="1"/>
  <c r="B39" i="24"/>
  <c r="B48" i="24"/>
  <c r="B40" i="24"/>
  <c r="D42" i="25"/>
  <c r="D39" i="24" s="1"/>
  <c r="B16" i="24"/>
  <c r="G28" i="12" l="1"/>
  <c r="G26" i="13" s="1"/>
  <c r="B53" i="24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G47" i="12"/>
  <c r="G45" i="13" s="1"/>
  <c r="D11" i="20"/>
  <c r="D32" i="22"/>
  <c r="C49" i="7"/>
  <c r="C48" i="6" s="1"/>
  <c r="C46" i="6"/>
  <c r="B46" i="6"/>
  <c r="D47" i="7"/>
  <c r="D46" i="6" s="1"/>
  <c r="B49" i="7"/>
  <c r="C8" i="24"/>
  <c r="C34" i="25"/>
  <c r="C31" i="24" s="1"/>
  <c r="C40" i="24"/>
  <c r="D12" i="20"/>
  <c r="B38" i="6"/>
  <c r="B10" i="24"/>
  <c r="C10" i="24"/>
  <c r="D26" i="13"/>
  <c r="E47" i="12"/>
  <c r="E45" i="13" s="1"/>
  <c r="D56" i="25" l="1"/>
  <c r="D53" i="24" s="1"/>
  <c r="C41" i="22"/>
  <c r="C11" i="20"/>
  <c r="C32" i="20"/>
  <c r="E32" i="22"/>
  <c r="E32" i="20" s="1"/>
  <c r="D32" i="20"/>
  <c r="D41" i="22"/>
  <c r="D11" i="25"/>
  <c r="D8" i="24" s="1"/>
  <c r="B34" i="25"/>
  <c r="B8" i="24"/>
  <c r="B48" i="6"/>
  <c r="D49" i="7"/>
  <c r="D48" i="6" s="1"/>
  <c r="E41" i="22" l="1"/>
  <c r="E41" i="20" s="1"/>
  <c r="C43" i="22"/>
  <c r="C41" i="20"/>
  <c r="D34" i="25"/>
  <c r="D31" i="24" s="1"/>
  <c r="B31" i="24"/>
  <c r="D41" i="20"/>
  <c r="D43" i="22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<sst xmlns="http://schemas.openxmlformats.org/spreadsheetml/2006/main" count="475" uniqueCount="381">
  <si>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</si>
  <si>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</si>
  <si>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</si>
  <si>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</si>
  <si>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</si>
  <si>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</si>
  <si>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</si>
  <si>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</si>
  <si>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</si>
  <si>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</si>
  <si>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</si>
  <si>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</si>
  <si>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</si>
  <si>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</si>
  <si>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</si>
  <si>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</si>
  <si>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</si>
  <si>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</si>
  <si>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</si>
  <si>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</si>
  <si>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</si>
  <si>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</si>
  <si>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</si>
  <si>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</si>
  <si>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</si>
  <si>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</si>
  <si>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</si>
  <si>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</si>
  <si>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</si>
  <si>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</si>
  <si>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</si>
  <si>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</si>
  <si>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</si>
  <si>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</si>
  <si>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</si>
  <si>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</si>
  <si>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</si>
  <si>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</si>
  <si>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</si>
  <si>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</si>
  <si>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</si>
  <si>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</si>
  <si>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</si>
  <si>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</si>
  <si>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</si>
  <si>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</si>
  <si>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</si>
  <si>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</si>
  <si>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</si>
  <si>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</si>
  <si>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</si>
  <si>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</si>
  <si>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</si>
  <si>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</si>
  <si>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</si>
  <si>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</si>
  <si>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</si>
  <si>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</si>
  <si>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</si>
  <si>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</si>
  <si>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</si>
  <si>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</si>
  <si>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</si>
  <si>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</si>
  <si>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</si>
  <si>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</si>
  <si>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</si>
  <si>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</si>
  <si>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</si>
  <si>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</si>
  <si>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</si>
  <si>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</si>
  <si>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</si>
  <si>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</si>
  <si>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</si>
  <si>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</si>
  <si>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</si>
  <si>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</si>
  <si>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</si>
  <si>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</si>
  <si>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</si>
  <si>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</si>
  <si>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</si>
  <si>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</si>
  <si>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</si>
  <si>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</si>
  <si>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</si>
  <si>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</si>
  <si>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</si>
  <si>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</si>
  <si>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</si>
  <si>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</si>
  <si>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</si>
  <si>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</si>
  <si>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</si>
  <si>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</si>
  <si>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</si>
  <si>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</si>
  <si>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</si>
  <si>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</si>
  <si>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</si>
  <si>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</si>
  <si>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</si>
  <si>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</si>
  <si>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</si>
  <si>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</si>
  <si>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</si>
  <si>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</si>
  <si>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</si>
  <si>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</si>
  <si>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</si>
  <si>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</si>
  <si>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</si>
  <si>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</si>
  <si>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</si>
  <si>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</si>
  <si>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</si>
  <si>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</si>
  <si>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</si>
  <si>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</si>
  <si>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</si>
  <si>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</si>
  <si>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</si>
  <si>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</si>
  <si>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</si>
  <si>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</si>
  <si>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</si>
  <si>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</si>
  <si>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</si>
  <si>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</si>
  <si>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</si>
  <si>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</si>
  <si>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</si>
  <si>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</si>
  <si>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</si>
  <si>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</si>
  <si>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</si>
  <si>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</si>
  <si>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</si>
  <si>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</si>
  <si>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</si>
  <si>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</si>
  <si>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</si>
  <si>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</si>
  <si>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</si>
  <si>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</si>
  <si>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</si>
  <si>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</si>
  <si>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</si>
  <si>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</si>
  <si>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</si>
  <si>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</si>
  <si>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</si>
  <si>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</si>
  <si>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</si>
  <si>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</si>
  <si>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</si>
  <si>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</si>
  <si>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</si>
  <si>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</si>
  <si>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</si>
  <si>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</si>
  <si>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</si>
  <si>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</si>
  <si>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</si>
  <si>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</si>
  <si>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</si>
  <si>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</si>
  <si>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</si>
  <si>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</si>
  <si>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</si>
  <si>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</si>
  <si>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</si>
  <si>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</si>
  <si>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</si>
  <si>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</si>
  <si>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</si>
  <si>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</si>
  <si>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</si>
  <si>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</si>
  <si>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</si>
  <si>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</si>
  <si>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</si>
  <si>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</si>
  <si>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</si>
  <si>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</si>
  <si>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</si>
  <si>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</si>
  <si>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</si>
  <si>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</si>
  <si>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</si>
  <si>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</si>
  <si>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</si>
  <si>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</si>
  <si>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</si>
  <si>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</si>
  <si>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</si>
  <si>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</si>
  <si>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</si>
  <si>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</si>
  <si>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</si>
  <si>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</si>
  <si>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</si>
  <si>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</si>
  <si>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</si>
  <si>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</si>
  <si>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</si>
  <si>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</si>
  <si>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</si>
  <si>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</si>
  <si>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</si>
  <si>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</si>
  <si>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</si>
  <si>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</si>
  <si>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</si>
  <si>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</si>
  <si>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</si>
  <si>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</si>
  <si>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</si>
  <si>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</si>
  <si>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</si>
  <si>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</si>
  <si>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</si>
  <si>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</si>
  <si>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</si>
  <si>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</si>
  <si>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</si>
  <si>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</si>
  <si>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</si>
  <si>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</si>
  <si>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</si>
  <si>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</si>
  <si>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</si>
  <si>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</si>
  <si>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</si>
  <si>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</si>
  <si>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</si>
  <si>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</si>
  <si>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</si>
  <si>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</si>
  <si>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</si>
  <si>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</si>
  <si>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</si>
  <si>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</si>
  <si>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</si>
  <si>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</si>
  <si>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</si>
  <si>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</si>
  <si>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</si>
  <si>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</si>
  <si>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</si>
  <si>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</si>
  <si>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</si>
  <si>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</si>
  <si>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</si>
  <si>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</si>
  <si>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</si>
  <si>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</si>
  <si>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</si>
  <si>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</si>
  <si>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</si>
  <si>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</si>
  <si>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</si>
  <si>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</si>
  <si>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</si>
  <si>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</si>
  <si>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</si>
  <si>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</si>
  <si>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</si>
  <si>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</si>
  <si>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</si>
  <si>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</si>
  <si>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</si>
  <si>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</si>
  <si>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</si>
  <si>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</si>
  <si>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</si>
  <si>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</si>
  <si>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</si>
  <si>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</si>
  <si>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</si>
  <si>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</si>
  <si>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</si>
  <si>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</si>
  <si>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</si>
  <si>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</si>
  <si>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</si>
  <si>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</si>
  <si>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</si>
  <si>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</si>
  <si>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</si>
  <si>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</si>
  <si>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</si>
  <si>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</si>
  <si>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</si>
  <si>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</si>
  <si>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</si>
  <si>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</si>
  <si>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</si>
  <si>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</si>
  <si>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</si>
  <si>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</si>
  <si>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</si>
  <si>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</si>
  <si>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</si>
  <si>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</si>
  <si>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</si>
  <si>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</si>
  <si>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</si>
  <si>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</si>
  <si>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</si>
  <si>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</si>
  <si>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</si>
  <si>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</si>
  <si>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</si>
  <si>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</si>
  <si>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</si>
  <si>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</si>
  <si>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</si>
  <si>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</si>
  <si>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</si>
  <si>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</si>
  <si>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</si>
  <si>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</si>
  <si>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</si>
  <si>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</si>
  <si>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</si>
  <si>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</si>
  <si>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</si>
  <si>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</si>
  <si>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</si>
  <si>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</si>
  <si>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</si>
  <si>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</si>
  <si>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</si>
  <si>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</si>
  <si>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</si>
  <si>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</si>
  <si>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</si>
  <si>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</si>
  <si>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</si>
  <si>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</si>
  <si>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</si>
  <si>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</si>
  <si>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</si>
  <si>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</si>
  <si>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</si>
  <si>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</si>
  <si>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</si>
  <si>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</si>
  <si>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</si>
  <si>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</si>
  <si>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</si>
  <si>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</si>
  <si>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</si>
  <si>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</si>
  <si>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</si>
  <si>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</si>
  <si>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</si>
  <si>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</si>
  <si>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</si>
  <si>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</si>
  <si>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</si>
  <si>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</si>
  <si>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</si>
  <si>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</si>
  <si>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</si>
  <si>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</si>
  <si>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</si>
  <si>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</si>
  <si>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</si>
  <si>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</si>
  <si>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</si>
  <si>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</si>
  <si>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</si>
  <si>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</si>
  <si>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</si>
  <si>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</si>
  <si>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</si>
  <si>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</si>
  <si>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АД Грозд Струмица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</si>
</sst>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7" workbookViewId="0">
      <selection activeCell="C19" sqref="C19:G19"/>
    </sheetView>
  </sheetViews>
  <sheetFormatPr defaultRowHeight="12.75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>
      <c r="A9" s="229" t="s">
        <v>311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>
      <c r="A18" s="48"/>
      <c r="B18" s="57" t="s">
        <v>312</v>
      </c>
      <c r="C18" s="222" t="s">
        <v>380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>
      <c r="A19" s="44"/>
      <c r="B19" s="58" t="s">
        <v>313</v>
      </c>
      <c r="C19" s="217">
        <v>4045246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>
      <c r="A20" s="44"/>
      <c r="B20" s="58" t="s">
        <v>314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>
      <c r="A27" s="44"/>
      <c r="B27" s="62" t="s">
        <v>318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>
      <c r="A29" s="44"/>
      <c r="B29" s="211" t="s">
        <v>323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>
      <c r="A30" s="44"/>
      <c r="B30" s="211" t="s">
        <v>319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>
      <c r="A31" s="44"/>
      <c r="B31" s="211" t="s">
        <v>324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>
      <c r="A32" s="44"/>
      <c r="B32" s="211" t="s">
        <v>325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>
      <c r="U93" s="51">
        <v>2100</v>
      </c>
      <c r="IM93" s="54"/>
      <c r="IN93" s="54"/>
      <c r="IO93" s="54"/>
      <c r="IP93" s="54"/>
      <c r="IT93" s="54"/>
      <c r="IU93" s="54"/>
    </row>
    <row r="94" spans="21:255">
      <c r="IM94" s="54"/>
      <c r="IN94" s="54"/>
      <c r="IO94" s="54"/>
      <c r="IP94" s="54"/>
      <c r="IT94" s="54"/>
      <c r="IU94" s="54"/>
    </row>
    <row r="95" spans="21:255">
      <c r="IM95" s="54"/>
      <c r="IN95" s="54"/>
      <c r="IO95" s="54"/>
      <c r="IP95" s="54"/>
      <c r="IT95" s="54"/>
      <c r="IU95" s="54"/>
    </row>
    <row r="96" spans="21:255">
      <c r="IM96" s="54"/>
      <c r="IN96" s="54"/>
      <c r="IO96" s="54"/>
      <c r="IP96" s="54"/>
      <c r="IT96" s="54"/>
      <c r="IU96" s="54"/>
    </row>
    <row r="97" spans="247:255">
      <c r="IM97" s="54"/>
      <c r="IN97" s="54"/>
      <c r="IO97" s="54"/>
      <c r="IP97" s="54"/>
      <c r="IT97" s="54"/>
      <c r="IU97" s="54"/>
    </row>
    <row r="98" spans="247:255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6" zoomScale="120" workbookViewId="0">
      <selection activeCell="D40" sqref="D40"/>
    </sheetView>
  </sheetViews>
  <sheetFormatPr defaultRowHeight="12.75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>
      <c r="A1" s="99" t="s">
        <v>312</v>
      </c>
      <c r="B1" s="232" t="str">
        <f>'ФИ-Почетна'!$C$18</f>
        <v>АД Грозд Струмица</v>
      </c>
      <c r="C1" s="232"/>
      <c r="D1" s="232"/>
    </row>
    <row r="2" spans="1:6">
      <c r="A2" s="99" t="s">
        <v>320</v>
      </c>
      <c r="B2" s="101" t="str">
        <f>'ФИ-Почетна'!$C$22</f>
        <v>01.01 - 31.12</v>
      </c>
      <c r="C2" s="102"/>
      <c r="D2" s="103"/>
    </row>
    <row r="3" spans="1:6">
      <c r="A3" s="99" t="s">
        <v>317</v>
      </c>
      <c r="B3" s="101">
        <f>'ФИ-Почетна'!$C$23</f>
        <v>2022</v>
      </c>
      <c r="C3" s="102"/>
      <c r="D3" s="103"/>
    </row>
    <row r="4" spans="1:6">
      <c r="A4" s="104" t="s">
        <v>321</v>
      </c>
      <c r="B4" s="105" t="str">
        <f>'ФИ-Почетна'!$C$20</f>
        <v>да</v>
      </c>
      <c r="C4" s="106"/>
      <c r="D4" s="106"/>
      <c r="F4" s="107"/>
    </row>
    <row r="5" spans="1:6">
      <c r="A5" s="104"/>
      <c r="B5" s="105"/>
      <c r="C5" s="106"/>
      <c r="D5" s="106"/>
      <c r="F5" s="107"/>
    </row>
    <row r="6" spans="1:6" ht="18">
      <c r="A6" s="235" t="s">
        <v>377</v>
      </c>
      <c r="B6" s="235"/>
      <c r="C6" s="235"/>
      <c r="D6" s="235"/>
      <c r="F6" s="107"/>
    </row>
    <row r="7" spans="1:6">
      <c r="A7" s="233" t="s">
        <v>378</v>
      </c>
      <c r="B7" s="233"/>
      <c r="C7" s="233"/>
      <c r="D7" s="233"/>
      <c r="F7" s="107"/>
    </row>
    <row r="8" spans="1:6" ht="12.75" customHeight="1" thickBot="1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>
      <c r="A10" s="83" t="s">
        <v>174</v>
      </c>
      <c r="B10" s="82"/>
      <c r="C10" s="82"/>
      <c r="D10" s="82"/>
      <c r="F10" s="111"/>
    </row>
    <row r="11" spans="1:6" ht="14.25" thickTop="1" thickBot="1">
      <c r="A11" s="87" t="s">
        <v>159</v>
      </c>
      <c r="B11" s="75">
        <v>521436</v>
      </c>
      <c r="C11" s="75">
        <v>495666</v>
      </c>
      <c r="D11" s="75">
        <f t="shared" ref="D11:D35" si="0">IF(B11&lt;=0,0,C11/B11*100)</f>
        <v>95.057878627482566</v>
      </c>
      <c r="F11" s="111"/>
    </row>
    <row r="12" spans="1:6" ht="14.25" thickTop="1" thickBot="1">
      <c r="A12" s="87" t="s">
        <v>160</v>
      </c>
      <c r="B12" s="94">
        <v>62945</v>
      </c>
      <c r="C12" s="94">
        <v>62947</v>
      </c>
      <c r="D12" s="75">
        <f t="shared" si="0"/>
        <v>100.00317737707522</v>
      </c>
      <c r="F12" s="111"/>
    </row>
    <row r="13" spans="1:6" ht="14.25" thickTop="1" thickBot="1">
      <c r="A13" s="87" t="s">
        <v>294</v>
      </c>
      <c r="B13" s="75">
        <v>416323</v>
      </c>
      <c r="C13" s="75">
        <v>390551</v>
      </c>
      <c r="D13" s="75">
        <f t="shared" si="0"/>
        <v>93.809614169767215</v>
      </c>
      <c r="F13" s="111"/>
    </row>
    <row r="14" spans="1:6" ht="14.25" thickTop="1" thickBot="1">
      <c r="A14" s="88" t="s">
        <v>298</v>
      </c>
      <c r="B14" s="77">
        <v>273717</v>
      </c>
      <c r="C14" s="77">
        <v>259269</v>
      </c>
      <c r="D14" s="76">
        <f t="shared" si="0"/>
        <v>94.72155547518058</v>
      </c>
      <c r="F14" s="111"/>
    </row>
    <row r="15" spans="1:6" ht="27" thickTop="1" thickBot="1">
      <c r="A15" s="88" t="s">
        <v>259</v>
      </c>
      <c r="B15" s="77">
        <v>119123</v>
      </c>
      <c r="C15" s="77">
        <v>112703</v>
      </c>
      <c r="D15" s="76">
        <f t="shared" si="0"/>
        <v>94.610612560126924</v>
      </c>
      <c r="F15" s="111"/>
    </row>
    <row r="16" spans="1:6" ht="14.25" thickTop="1" thickBot="1">
      <c r="A16" s="88" t="s">
        <v>260</v>
      </c>
      <c r="B16" s="77">
        <v>23483</v>
      </c>
      <c r="C16" s="77">
        <v>18579</v>
      </c>
      <c r="D16" s="76">
        <f t="shared" si="0"/>
        <v>79.11680790358983</v>
      </c>
      <c r="F16" s="111"/>
    </row>
    <row r="17" spans="1:6" ht="14.25" thickTop="1" thickBot="1">
      <c r="A17" s="88" t="s">
        <v>163</v>
      </c>
      <c r="B17" s="77"/>
      <c r="C17" s="77"/>
      <c r="D17" s="76">
        <f t="shared" si="0"/>
        <v>0</v>
      </c>
      <c r="F17" s="111"/>
    </row>
    <row r="18" spans="1:6" ht="14.25" thickTop="1" thickBot="1">
      <c r="A18" s="87" t="s">
        <v>295</v>
      </c>
      <c r="B18" s="94"/>
      <c r="C18" s="94"/>
      <c r="D18" s="75">
        <f t="shared" si="0"/>
        <v>0</v>
      </c>
      <c r="F18" s="111"/>
    </row>
    <row r="19" spans="1:6" ht="14.25" thickTop="1" thickBot="1">
      <c r="A19" s="87" t="s">
        <v>296</v>
      </c>
      <c r="B19" s="75">
        <v>42168</v>
      </c>
      <c r="C19" s="75">
        <v>42168</v>
      </c>
      <c r="D19" s="75">
        <f t="shared" si="0"/>
        <v>100</v>
      </c>
      <c r="F19" s="111"/>
    </row>
    <row r="20" spans="1:6" ht="14.25" thickTop="1" thickBot="1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>
      <c r="A21" s="88" t="s">
        <v>162</v>
      </c>
      <c r="B21" s="77">
        <v>42168</v>
      </c>
      <c r="C21" s="77">
        <v>42168</v>
      </c>
      <c r="D21" s="76">
        <f t="shared" si="0"/>
        <v>100</v>
      </c>
      <c r="F21" s="111"/>
    </row>
    <row r="22" spans="1:6" ht="14.25" thickTop="1" thickBot="1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>
      <c r="A23" s="88" t="s">
        <v>164</v>
      </c>
      <c r="B23" s="77"/>
      <c r="C23" s="77"/>
      <c r="D23" s="76">
        <f t="shared" si="0"/>
        <v>0</v>
      </c>
      <c r="F23" s="111"/>
    </row>
    <row r="24" spans="1:6" ht="14.25" thickTop="1" thickBot="1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>
      <c r="A25" s="87" t="s">
        <v>297</v>
      </c>
      <c r="B25" s="94"/>
      <c r="C25" s="94"/>
      <c r="D25" s="75">
        <f t="shared" si="0"/>
        <v>0</v>
      </c>
      <c r="F25" s="111"/>
    </row>
    <row r="26" spans="1:6" ht="14.25" thickTop="1" thickBot="1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>
      <c r="A27" s="87" t="s">
        <v>172</v>
      </c>
      <c r="B27" s="75">
        <v>523260</v>
      </c>
      <c r="C27" s="75">
        <v>575868</v>
      </c>
      <c r="D27" s="75">
        <f t="shared" si="0"/>
        <v>110.05389290219011</v>
      </c>
      <c r="F27" s="111"/>
    </row>
    <row r="28" spans="1:6" ht="14.25" thickTop="1" thickBot="1">
      <c r="A28" s="89" t="s">
        <v>166</v>
      </c>
      <c r="B28" s="77">
        <v>261983</v>
      </c>
      <c r="C28" s="77">
        <v>295293</v>
      </c>
      <c r="D28" s="76">
        <f t="shared" si="0"/>
        <v>112.71456544890317</v>
      </c>
      <c r="F28" s="111"/>
    </row>
    <row r="29" spans="1:6" ht="15.75" customHeight="1" thickTop="1" thickBot="1">
      <c r="A29" s="89" t="s">
        <v>167</v>
      </c>
      <c r="B29" s="77">
        <v>65164</v>
      </c>
      <c r="C29" s="77">
        <v>70332</v>
      </c>
      <c r="D29" s="76">
        <f t="shared" si="0"/>
        <v>107.93075931495919</v>
      </c>
      <c r="F29" s="111"/>
    </row>
    <row r="30" spans="1:6" ht="14.25" thickTop="1" thickBot="1">
      <c r="A30" s="89" t="s">
        <v>168</v>
      </c>
      <c r="B30" s="77">
        <v>17440</v>
      </c>
      <c r="C30" s="77">
        <v>11386</v>
      </c>
      <c r="D30" s="76">
        <f t="shared" si="0"/>
        <v>65.286697247706428</v>
      </c>
      <c r="F30" s="111"/>
    </row>
    <row r="31" spans="1:6" ht="14.25" thickTop="1" thickBot="1">
      <c r="A31" s="89" t="s">
        <v>169</v>
      </c>
      <c r="B31" s="77">
        <v>1</v>
      </c>
      <c r="C31" s="77">
        <v>1</v>
      </c>
      <c r="D31" s="76">
        <f t="shared" si="0"/>
        <v>100</v>
      </c>
      <c r="F31" s="111"/>
    </row>
    <row r="32" spans="1:6" ht="14.25" thickTop="1" thickBot="1">
      <c r="A32" s="89" t="s">
        <v>170</v>
      </c>
      <c r="B32" s="77">
        <v>178672</v>
      </c>
      <c r="C32" s="77">
        <v>198856</v>
      </c>
      <c r="D32" s="76">
        <f t="shared" si="0"/>
        <v>111.29667771111309</v>
      </c>
      <c r="F32" s="111"/>
    </row>
    <row r="33" spans="1:6" ht="14.25" thickTop="1" thickBot="1">
      <c r="A33" s="89" t="s">
        <v>302</v>
      </c>
      <c r="B33" s="77"/>
      <c r="C33" s="77"/>
      <c r="D33" s="76">
        <f t="shared" si="0"/>
        <v>0</v>
      </c>
      <c r="F33" s="111"/>
    </row>
    <row r="34" spans="1:6" ht="14.25" thickTop="1" thickBot="1">
      <c r="A34" s="90" t="s">
        <v>173</v>
      </c>
      <c r="B34" s="75">
        <f>B11+B27</f>
        <v>1044696</v>
      </c>
      <c r="C34" s="75">
        <f>C11+C27</f>
        <v>1071534</v>
      </c>
      <c r="D34" s="75">
        <f t="shared" si="0"/>
        <v>102.56897700383651</v>
      </c>
      <c r="F34" s="111"/>
    </row>
    <row r="35" spans="1:6" ht="14.25" thickTop="1" thickBot="1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>
      <c r="A36" s="81" t="s">
        <v>263</v>
      </c>
      <c r="B36" s="80"/>
      <c r="C36" s="80"/>
      <c r="D36" s="80"/>
      <c r="F36" s="111"/>
    </row>
    <row r="37" spans="1:6" ht="14.25" thickTop="1" thickBot="1">
      <c r="A37" s="91" t="s">
        <v>264</v>
      </c>
      <c r="B37" s="75">
        <v>986802</v>
      </c>
      <c r="C37" s="75">
        <v>1018438</v>
      </c>
      <c r="D37" s="75">
        <f t="shared" ref="D37:D57" si="1">IF(B37&lt;=0,0,C37/B37*100)</f>
        <v>103.20591162158163</v>
      </c>
      <c r="F37" s="111"/>
    </row>
    <row r="38" spans="1:6" ht="14.25" thickTop="1" thickBot="1">
      <c r="A38" s="88" t="s">
        <v>299</v>
      </c>
      <c r="B38" s="77">
        <v>88162</v>
      </c>
      <c r="C38" s="77">
        <v>80076</v>
      </c>
      <c r="D38" s="76">
        <f t="shared" si="1"/>
        <v>90.828247998003675</v>
      </c>
      <c r="F38" s="111"/>
    </row>
    <row r="39" spans="1:6" ht="14.25" thickTop="1" thickBot="1">
      <c r="A39" s="92" t="s">
        <v>176</v>
      </c>
      <c r="B39" s="77">
        <v>173869</v>
      </c>
      <c r="C39" s="77">
        <v>181955</v>
      </c>
      <c r="D39" s="76">
        <f t="shared" si="1"/>
        <v>104.65062777148313</v>
      </c>
      <c r="F39" s="111"/>
    </row>
    <row r="40" spans="1:6" ht="14.25" thickTop="1" thickBot="1">
      <c r="A40" s="88" t="s">
        <v>128</v>
      </c>
      <c r="B40" s="77">
        <v>724771</v>
      </c>
      <c r="C40" s="77">
        <v>756407</v>
      </c>
      <c r="D40" s="76">
        <f t="shared" si="1"/>
        <v>104.36496493375149</v>
      </c>
      <c r="F40" s="111"/>
    </row>
    <row r="41" spans="1:6" ht="14.25" thickTop="1" thickBot="1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>
      <c r="A42" s="93" t="s">
        <v>184</v>
      </c>
      <c r="B42" s="75">
        <v>57894</v>
      </c>
      <c r="C42" s="75">
        <v>53096</v>
      </c>
      <c r="D42" s="75">
        <f t="shared" si="1"/>
        <v>91.71243997650879</v>
      </c>
      <c r="F42" s="111"/>
    </row>
    <row r="43" spans="1:6" ht="14.25" thickTop="1" thickBot="1">
      <c r="A43" s="90" t="s">
        <v>178</v>
      </c>
      <c r="B43" s="75">
        <v>57894</v>
      </c>
      <c r="C43" s="75">
        <v>53096</v>
      </c>
      <c r="D43" s="75">
        <f t="shared" si="1"/>
        <v>91.71243997650879</v>
      </c>
      <c r="F43" s="111"/>
    </row>
    <row r="44" spans="1:6" ht="14.25" thickTop="1" thickBot="1">
      <c r="A44" s="88" t="s">
        <v>179</v>
      </c>
      <c r="B44" s="77">
        <v>57894</v>
      </c>
      <c r="C44" s="77">
        <v>53096</v>
      </c>
      <c r="D44" s="76">
        <f t="shared" si="1"/>
        <v>91.71243997650879</v>
      </c>
      <c r="F44" s="107"/>
    </row>
    <row r="45" spans="1:6" ht="14.25" thickTop="1" thickBot="1">
      <c r="A45" s="89" t="s">
        <v>266</v>
      </c>
      <c r="B45" s="77"/>
      <c r="C45" s="77"/>
      <c r="D45" s="76">
        <f t="shared" si="1"/>
        <v>0</v>
      </c>
      <c r="F45" s="107"/>
    </row>
    <row r="46" spans="1:6" ht="14.25" thickTop="1" thickBot="1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>
      <c r="A47" s="89" t="s">
        <v>181</v>
      </c>
      <c r="B47" s="77"/>
      <c r="C47" s="77"/>
      <c r="D47" s="76">
        <f t="shared" si="1"/>
        <v>0</v>
      </c>
      <c r="F47" s="107"/>
    </row>
    <row r="48" spans="1:6" ht="14.25" thickTop="1" thickBot="1">
      <c r="A48" s="89" t="s">
        <v>267</v>
      </c>
      <c r="B48" s="77"/>
      <c r="C48" s="77"/>
      <c r="D48" s="76">
        <f t="shared" si="1"/>
        <v>0</v>
      </c>
    </row>
    <row r="49" spans="1:4" ht="14.25" thickTop="1" thickBot="1">
      <c r="A49" s="89" t="s">
        <v>303</v>
      </c>
      <c r="B49" s="77"/>
      <c r="C49" s="77"/>
      <c r="D49" s="76">
        <f t="shared" si="1"/>
        <v>0</v>
      </c>
    </row>
    <row r="50" spans="1:4" ht="27" thickTop="1" thickBot="1">
      <c r="A50" s="89" t="s">
        <v>300</v>
      </c>
      <c r="B50" s="77"/>
      <c r="C50" s="77"/>
      <c r="D50" s="76">
        <f t="shared" si="1"/>
        <v>0</v>
      </c>
    </row>
    <row r="51" spans="1:4" ht="14.25" thickTop="1" thickBot="1">
      <c r="A51" s="90" t="s">
        <v>182</v>
      </c>
      <c r="B51" s="75">
        <f>SUM(B52:B55)</f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>
      <c r="A52" s="89" t="s">
        <v>326</v>
      </c>
      <c r="B52" s="77"/>
      <c r="C52" s="77"/>
      <c r="D52" s="76">
        <f t="shared" si="1"/>
        <v>0</v>
      </c>
    </row>
    <row r="53" spans="1:4" ht="15.75" customHeight="1" thickTop="1" thickBot="1">
      <c r="A53" s="89" t="s">
        <v>183</v>
      </c>
      <c r="B53" s="77"/>
      <c r="C53" s="77"/>
      <c r="D53" s="76">
        <f t="shared" si="1"/>
        <v>0</v>
      </c>
    </row>
    <row r="54" spans="1:4" ht="14.25" thickTop="1" thickBot="1">
      <c r="A54" s="89" t="s">
        <v>215</v>
      </c>
      <c r="B54" s="77"/>
      <c r="C54" s="77"/>
      <c r="D54" s="76">
        <f t="shared" si="1"/>
        <v>0</v>
      </c>
    </row>
    <row r="55" spans="1:4" ht="14.25" thickTop="1" thickBot="1">
      <c r="A55" s="89" t="s">
        <v>301</v>
      </c>
      <c r="B55" s="77"/>
      <c r="C55" s="77"/>
      <c r="D55" s="76">
        <f t="shared" si="1"/>
        <v>0</v>
      </c>
    </row>
    <row r="56" spans="1:4" ht="14.25" thickTop="1" thickBot="1">
      <c r="A56" s="87" t="s">
        <v>265</v>
      </c>
      <c r="B56" s="75">
        <v>1044696</v>
      </c>
      <c r="C56" s="75">
        <v>1071534</v>
      </c>
      <c r="D56" s="75">
        <f t="shared" si="1"/>
        <v>102.56897700383651</v>
      </c>
    </row>
    <row r="57" spans="1:4" ht="14.25" thickTop="1" thickBot="1">
      <c r="A57" s="41" t="s">
        <v>185</v>
      </c>
      <c r="B57" s="77"/>
      <c r="C57" s="77"/>
      <c r="D57" s="76">
        <f t="shared" si="1"/>
        <v>0</v>
      </c>
    </row>
    <row r="58" spans="1:4" ht="13.5" thickTop="1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10" zoomScale="120" zoomScaleNormal="120" workbookViewId="0">
      <selection activeCell="D20" sqref="D20"/>
    </sheetView>
  </sheetViews>
  <sheetFormatPr defaultRowHeight="12.75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>
      <c r="A1" s="112"/>
      <c r="B1" s="113" t="s">
        <v>312</v>
      </c>
      <c r="C1" s="232" t="str">
        <f>'ФИ-Почетна'!$C$18</f>
        <v>АД Грозд Струмица</v>
      </c>
      <c r="D1" s="232"/>
      <c r="E1" s="232"/>
    </row>
    <row r="2" spans="1:7" ht="12.75" customHeight="1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>
      <c r="A3" s="112"/>
      <c r="B3" s="104" t="s">
        <v>317</v>
      </c>
      <c r="C3" s="105">
        <f>'ФИ-Почетна'!$C$23</f>
        <v>2022</v>
      </c>
      <c r="D3" s="116"/>
      <c r="E3" s="117"/>
    </row>
    <row r="4" spans="1:7">
      <c r="A4" s="112"/>
      <c r="B4" s="104" t="s">
        <v>321</v>
      </c>
      <c r="C4" s="105" t="str">
        <f>'ФИ-Почетна'!$C$20</f>
        <v>да</v>
      </c>
      <c r="D4" s="116"/>
      <c r="E4" s="117"/>
    </row>
    <row r="5" spans="1:7">
      <c r="A5" s="112"/>
      <c r="B5" s="104"/>
      <c r="C5" s="105"/>
      <c r="D5" s="116"/>
      <c r="E5" s="117"/>
    </row>
    <row r="6" spans="1:7" ht="21.75" customHeight="1">
      <c r="A6" s="112"/>
      <c r="B6" s="238" t="s">
        <v>19</v>
      </c>
      <c r="C6" s="238"/>
      <c r="D6" s="238"/>
      <c r="E6" s="118"/>
    </row>
    <row r="7" spans="1:7" ht="12.75" customHeight="1">
      <c r="A7" s="112"/>
      <c r="B7" s="233" t="s">
        <v>379</v>
      </c>
      <c r="C7" s="233"/>
      <c r="D7" s="233"/>
      <c r="E7" s="118"/>
    </row>
    <row r="8" spans="1:7" ht="13.5" thickBot="1">
      <c r="A8" s="112"/>
      <c r="B8" s="112"/>
      <c r="C8" s="234" t="s">
        <v>24</v>
      </c>
      <c r="D8" s="234"/>
      <c r="E8" s="234"/>
    </row>
    <row r="9" spans="1:7" ht="30" customHeight="1" thickTop="1" thickBot="1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>
      <c r="A11" s="74">
        <v>1</v>
      </c>
      <c r="B11" s="121" t="s">
        <v>244</v>
      </c>
      <c r="C11" s="75">
        <v>423396</v>
      </c>
      <c r="D11" s="75">
        <v>405604</v>
      </c>
      <c r="E11" s="75">
        <f>IF(C11&lt;=0,0,D11/C11*100)</f>
        <v>95.797787414146569</v>
      </c>
      <c r="G11" s="111"/>
    </row>
    <row r="12" spans="1:7" ht="14.25" thickTop="1" thickBot="1">
      <c r="A12" s="74">
        <v>2</v>
      </c>
      <c r="B12" s="95" t="s">
        <v>0</v>
      </c>
      <c r="C12" s="76">
        <v>345312</v>
      </c>
      <c r="D12" s="76">
        <v>360777</v>
      </c>
      <c r="E12" s="76">
        <f t="shared" ref="E12:E49" si="0">IF(C12&lt;=0,0,D12/C12*100)</f>
        <v>104.47855852098971</v>
      </c>
      <c r="G12" s="111"/>
    </row>
    <row r="13" spans="1:7" ht="14.25" thickTop="1" thickBot="1">
      <c r="A13" s="74" t="s">
        <v>245</v>
      </c>
      <c r="B13" s="95" t="s">
        <v>12</v>
      </c>
      <c r="C13" s="77">
        <v>240300</v>
      </c>
      <c r="D13" s="77">
        <v>254982</v>
      </c>
      <c r="E13" s="76">
        <f t="shared" si="0"/>
        <v>106.10986267166042</v>
      </c>
      <c r="G13" s="111"/>
    </row>
    <row r="14" spans="1:7" ht="14.25" thickTop="1" thickBot="1">
      <c r="A14" s="74" t="s">
        <v>246</v>
      </c>
      <c r="B14" s="95" t="s">
        <v>13</v>
      </c>
      <c r="C14" s="77">
        <v>105012</v>
      </c>
      <c r="D14" s="77">
        <v>105795</v>
      </c>
      <c r="E14" s="76">
        <f t="shared" si="0"/>
        <v>100.74562907096332</v>
      </c>
      <c r="G14" s="111"/>
    </row>
    <row r="15" spans="1:7" ht="14.25" thickTop="1" thickBot="1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>
      <c r="A16" s="74">
        <v>4</v>
      </c>
      <c r="B16" s="95" t="s">
        <v>268</v>
      </c>
      <c r="C16" s="77">
        <v>193987</v>
      </c>
      <c r="D16" s="77">
        <v>211835</v>
      </c>
      <c r="E16" s="76">
        <f t="shared" si="0"/>
        <v>109.20061653615964</v>
      </c>
      <c r="G16" s="111"/>
    </row>
    <row r="17" spans="1:7" ht="27" thickTop="1" thickBot="1">
      <c r="A17" s="74">
        <v>5</v>
      </c>
      <c r="B17" s="95" t="s">
        <v>269</v>
      </c>
      <c r="C17" s="77">
        <v>211835</v>
      </c>
      <c r="D17" s="77">
        <v>244764</v>
      </c>
      <c r="E17" s="76">
        <f t="shared" si="0"/>
        <v>115.54464559680883</v>
      </c>
      <c r="G17" s="111"/>
    </row>
    <row r="18" spans="1:7" ht="14.25" thickTop="1" thickBot="1">
      <c r="A18" s="74">
        <v>6</v>
      </c>
      <c r="B18" s="95" t="s">
        <v>270</v>
      </c>
      <c r="C18" s="77">
        <v>17262</v>
      </c>
      <c r="D18" s="77">
        <v>19549</v>
      </c>
      <c r="E18" s="76">
        <f t="shared" si="0"/>
        <v>113.24875448963041</v>
      </c>
      <c r="G18" s="111"/>
    </row>
    <row r="19" spans="1:7" ht="14.25" thickTop="1" thickBot="1">
      <c r="A19" s="74">
        <v>7</v>
      </c>
      <c r="B19" s="96" t="s">
        <v>1</v>
      </c>
      <c r="C19" s="77">
        <v>60822</v>
      </c>
      <c r="D19" s="77">
        <v>25278</v>
      </c>
      <c r="E19" s="76">
        <f t="shared" si="0"/>
        <v>41.560619512676332</v>
      </c>
      <c r="G19" s="111"/>
    </row>
    <row r="20" spans="1:7" ht="14.25" thickTop="1" thickBot="1">
      <c r="A20" s="74">
        <v>8</v>
      </c>
      <c r="B20" s="97" t="s">
        <v>247</v>
      </c>
      <c r="C20" s="75">
        <v>387808</v>
      </c>
      <c r="D20" s="75">
        <v>402990</v>
      </c>
      <c r="E20" s="75">
        <f t="shared" si="0"/>
        <v>103.91482383034905</v>
      </c>
      <c r="G20" s="111"/>
    </row>
    <row r="21" spans="1:7" ht="14.25" thickTop="1" thickBot="1">
      <c r="A21" s="74">
        <v>9</v>
      </c>
      <c r="B21" s="96" t="s">
        <v>248</v>
      </c>
      <c r="C21" s="77">
        <v>1176</v>
      </c>
      <c r="D21" s="77">
        <v>707</v>
      </c>
      <c r="E21" s="76">
        <f t="shared" si="0"/>
        <v>60.119047619047613</v>
      </c>
      <c r="G21" s="111"/>
    </row>
    <row r="22" spans="1:7" ht="14.25" thickTop="1" thickBot="1">
      <c r="A22" s="74">
        <v>10</v>
      </c>
      <c r="B22" s="96" t="s">
        <v>273</v>
      </c>
      <c r="C22" s="77">
        <v>175867</v>
      </c>
      <c r="D22" s="77">
        <v>200830</v>
      </c>
      <c r="E22" s="76">
        <f t="shared" si="0"/>
        <v>114.19424906321254</v>
      </c>
      <c r="G22" s="111"/>
    </row>
    <row r="23" spans="1:7" ht="27" thickTop="1" thickBot="1">
      <c r="A23" s="74">
        <v>11</v>
      </c>
      <c r="B23" s="96" t="s">
        <v>274</v>
      </c>
      <c r="C23" s="77">
        <v>100</v>
      </c>
      <c r="D23" s="77">
        <v>31</v>
      </c>
      <c r="E23" s="76">
        <f t="shared" si="0"/>
        <v>31</v>
      </c>
      <c r="G23" s="111"/>
    </row>
    <row r="24" spans="1:7" ht="14.25" thickTop="1" thickBot="1">
      <c r="A24" s="74">
        <v>12</v>
      </c>
      <c r="B24" s="96" t="s">
        <v>275</v>
      </c>
      <c r="C24" s="77">
        <v>45877</v>
      </c>
      <c r="D24" s="77">
        <v>22420</v>
      </c>
      <c r="E24" s="76">
        <f t="shared" si="0"/>
        <v>48.869804041240712</v>
      </c>
      <c r="G24" s="111"/>
    </row>
    <row r="25" spans="1:7" ht="14.25" thickTop="1" thickBot="1">
      <c r="A25" s="74">
        <v>13</v>
      </c>
      <c r="B25" s="96" t="s">
        <v>276</v>
      </c>
      <c r="C25" s="77">
        <v>70543</v>
      </c>
      <c r="D25" s="77">
        <v>84526</v>
      </c>
      <c r="E25" s="76">
        <f t="shared" si="0"/>
        <v>119.82195256793729</v>
      </c>
      <c r="G25" s="111"/>
    </row>
    <row r="26" spans="1:7" ht="14.25" thickTop="1" thickBot="1">
      <c r="A26" s="74">
        <v>14</v>
      </c>
      <c r="B26" s="96" t="s">
        <v>2</v>
      </c>
      <c r="C26" s="77">
        <v>50798</v>
      </c>
      <c r="D26" s="77">
        <v>52831</v>
      </c>
      <c r="E26" s="76">
        <f t="shared" si="0"/>
        <v>104.00212606795543</v>
      </c>
      <c r="G26" s="111"/>
    </row>
    <row r="27" spans="1:7" ht="14.25" thickTop="1" thickBot="1">
      <c r="A27" s="74">
        <v>15</v>
      </c>
      <c r="B27" s="95" t="s">
        <v>277</v>
      </c>
      <c r="C27" s="77">
        <v>36915</v>
      </c>
      <c r="D27" s="77">
        <v>34874</v>
      </c>
      <c r="E27" s="76">
        <f t="shared" si="0"/>
        <v>94.47108221590139</v>
      </c>
      <c r="G27" s="111"/>
    </row>
    <row r="28" spans="1:7" ht="14.25" thickTop="1" thickBot="1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25" thickTop="1" thickBot="1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>
      <c r="A31" s="74">
        <v>19</v>
      </c>
      <c r="B31" s="95" t="s">
        <v>280</v>
      </c>
      <c r="C31" s="77">
        <v>6532</v>
      </c>
      <c r="D31" s="77">
        <v>6771</v>
      </c>
      <c r="E31" s="76">
        <f t="shared" si="0"/>
        <v>103.6589099816289</v>
      </c>
      <c r="G31" s="111"/>
    </row>
    <row r="32" spans="1:7" ht="14.25" thickTop="1" thickBot="1">
      <c r="A32" s="74">
        <v>20</v>
      </c>
      <c r="B32" s="97" t="s">
        <v>234</v>
      </c>
      <c r="C32" s="79">
        <v>53436</v>
      </c>
      <c r="D32" s="79">
        <f>D11-D20-D16+D17</f>
        <v>35543</v>
      </c>
      <c r="E32" s="79">
        <f t="shared" si="0"/>
        <v>66.515083464331155</v>
      </c>
      <c r="G32" s="111"/>
    </row>
    <row r="33" spans="1:7" ht="14.25" thickTop="1" thickBot="1">
      <c r="A33" s="74">
        <v>21</v>
      </c>
      <c r="B33" s="98" t="s">
        <v>3</v>
      </c>
      <c r="C33" s="79">
        <f>C34+C35+C36</f>
        <v>0</v>
      </c>
      <c r="D33" s="79">
        <f>D34+D35+D36</f>
        <v>0</v>
      </c>
      <c r="E33" s="75">
        <f t="shared" si="0"/>
        <v>0</v>
      </c>
      <c r="G33" s="111"/>
    </row>
    <row r="34" spans="1:7" ht="14.25" thickTop="1" thickBot="1">
      <c r="A34" s="74" t="s">
        <v>288</v>
      </c>
      <c r="B34" s="95" t="s">
        <v>250</v>
      </c>
      <c r="C34" s="77"/>
      <c r="D34" s="77"/>
      <c r="E34" s="76">
        <f t="shared" si="0"/>
        <v>0</v>
      </c>
      <c r="G34" s="111"/>
    </row>
    <row r="35" spans="1:7" ht="14.25" thickTop="1" thickBot="1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>
      <c r="A37" s="74">
        <v>22</v>
      </c>
      <c r="B37" s="98" t="s">
        <v>4</v>
      </c>
      <c r="C37" s="75">
        <f>C38+C39+C40</f>
        <v>0</v>
      </c>
      <c r="D37" s="75">
        <f>D38+D39+D40</f>
        <v>0</v>
      </c>
      <c r="E37" s="75">
        <f t="shared" si="0"/>
        <v>0</v>
      </c>
      <c r="G37" s="111"/>
    </row>
    <row r="38" spans="1:7" ht="14.25" thickTop="1" thickBot="1">
      <c r="A38" s="74" t="s">
        <v>291</v>
      </c>
      <c r="B38" s="95" t="s">
        <v>252</v>
      </c>
      <c r="C38" s="77"/>
      <c r="D38" s="77"/>
      <c r="E38" s="76">
        <f t="shared" si="0"/>
        <v>0</v>
      </c>
      <c r="G38" s="111"/>
    </row>
    <row r="39" spans="1:7" ht="14.25" thickTop="1" thickBot="1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>
      <c r="A41" s="74">
        <v>23</v>
      </c>
      <c r="B41" s="97" t="s">
        <v>284</v>
      </c>
      <c r="C41" s="75">
        <f>C32+C33-C37</f>
        <v>53436</v>
      </c>
      <c r="D41" s="75">
        <f>D32+D33-D37</f>
        <v>35543</v>
      </c>
      <c r="E41" s="75">
        <f t="shared" si="0"/>
        <v>66.515083464331155</v>
      </c>
      <c r="G41" s="111"/>
    </row>
    <row r="42" spans="1:7" ht="14.25" thickTop="1" thickBot="1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>
      <c r="A43" s="74">
        <v>25</v>
      </c>
      <c r="B43" s="97" t="s">
        <v>15</v>
      </c>
      <c r="C43" s="75">
        <f>C41+C42</f>
        <v>53436</v>
      </c>
      <c r="D43" s="75">
        <f>D41+D42</f>
        <v>35543</v>
      </c>
      <c r="E43" s="75">
        <f t="shared" si="0"/>
        <v>66.515083464331155</v>
      </c>
    </row>
    <row r="44" spans="1:7" ht="14.25" thickTop="1" thickBot="1">
      <c r="A44" s="74">
        <v>26</v>
      </c>
      <c r="B44" s="96" t="s">
        <v>5</v>
      </c>
      <c r="C44" s="77">
        <v>6372</v>
      </c>
      <c r="D44" s="77">
        <v>3449</v>
      </c>
      <c r="E44" s="76">
        <f t="shared" si="0"/>
        <v>54.127432517263031</v>
      </c>
    </row>
    <row r="45" spans="1:7" ht="14.25" thickTop="1" thickBot="1">
      <c r="A45" s="74">
        <v>27</v>
      </c>
      <c r="B45" s="97" t="s">
        <v>18</v>
      </c>
      <c r="C45" s="75">
        <f>C43-C44</f>
        <v>47064</v>
      </c>
      <c r="D45" s="75">
        <f>D43-D44</f>
        <v>32094</v>
      </c>
      <c r="E45" s="75">
        <f t="shared" si="0"/>
        <v>68.192248852626207</v>
      </c>
    </row>
    <row r="46" spans="1:7" ht="14.25" thickTop="1" thickBot="1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>
      <c r="A47" s="74">
        <v>29</v>
      </c>
      <c r="B47" s="97" t="s">
        <v>285</v>
      </c>
      <c r="C47" s="75">
        <f>C45-C46</f>
        <v>47064</v>
      </c>
      <c r="D47" s="75">
        <f>D45-D46</f>
        <v>32094</v>
      </c>
      <c r="E47" s="75">
        <f t="shared" si="0"/>
        <v>68.192248852626207</v>
      </c>
    </row>
    <row r="48" spans="1:7" ht="14.25" thickTop="1" thickBot="1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>
      <c r="A49" s="74">
        <v>31</v>
      </c>
      <c r="B49" s="97" t="s">
        <v>287</v>
      </c>
      <c r="C49" s="75">
        <f>C45+C48</f>
        <v>47064</v>
      </c>
      <c r="D49" s="75">
        <f>D45+D48</f>
        <v>32094</v>
      </c>
      <c r="E49" s="75">
        <f t="shared" si="0"/>
        <v>68.192248852626207</v>
      </c>
    </row>
    <row r="50" spans="1:5" ht="13.5" thickTop="1">
      <c r="A50" s="112"/>
      <c r="B50" s="117"/>
      <c r="C50" s="117"/>
      <c r="D50" s="112"/>
      <c r="E50" s="112"/>
    </row>
    <row r="51" spans="1:5">
      <c r="A51" s="112"/>
      <c r="B51" s="117"/>
      <c r="C51" s="117"/>
      <c r="D51" s="112"/>
      <c r="E51" s="112"/>
    </row>
    <row r="52" spans="1:5">
      <c r="A52" s="112"/>
      <c r="B52" s="112"/>
      <c r="C52" s="112"/>
      <c r="D52" s="112"/>
      <c r="E52" s="112"/>
    </row>
    <row r="53" spans="1:5">
      <c r="A53" s="112"/>
      <c r="B53" s="112"/>
      <c r="C53" s="112"/>
      <c r="D53" s="112"/>
      <c r="E53" s="112"/>
    </row>
    <row r="54" spans="1: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13" zoomScale="115" workbookViewId="0">
      <selection activeCell="C21" sqref="C21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6" t="s">
        <v>312</v>
      </c>
      <c r="B1" s="241" t="str">
        <f>'ФИ-Почетна'!$C$18</f>
        <v>АД Грозд Струмица</v>
      </c>
      <c r="C1" s="241"/>
      <c r="D1" s="241"/>
    </row>
    <row r="2" spans="1:11" s="7" customFormat="1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>
      <c r="A4" s="70" t="s">
        <v>321</v>
      </c>
      <c r="B4" s="73" t="str">
        <f>'ФИ-Почетна'!$C$20</f>
        <v>да</v>
      </c>
      <c r="C4" s="72"/>
      <c r="D4" s="72"/>
    </row>
    <row r="5" spans="1:11" s="7" customFormat="1" ht="18.75" customHeight="1">
      <c r="A5" s="240" t="s">
        <v>111</v>
      </c>
      <c r="B5" s="240"/>
      <c r="C5" s="240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39" t="s">
        <v>24</v>
      </c>
      <c r="D7" s="239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7" t="s">
        <v>65</v>
      </c>
      <c r="B9" s="38">
        <v>90488</v>
      </c>
      <c r="C9" s="38">
        <v>59746</v>
      </c>
      <c r="D9" s="38">
        <f>IF(B9&lt;=0,0,C9/B9*100)</f>
        <v>66.026434444346222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34">
        <v>47064</v>
      </c>
      <c r="C10" s="34">
        <v>32094</v>
      </c>
      <c r="D10" s="122">
        <f>IF(B10&lt;=0,0,C10/B10*100)</f>
        <v>68.192248852626207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34">
        <v>36915</v>
      </c>
      <c r="C12" s="34">
        <v>34874</v>
      </c>
      <c r="D12" s="122">
        <f t="shared" ref="D12:D28" si="0">IF(B12&lt;=0,0,C12/B12*100)</f>
        <v>94.47108221590139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34">
        <v>-17461</v>
      </c>
      <c r="C14" s="34">
        <v>-33310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34">
        <v>22658</v>
      </c>
      <c r="C15" s="34">
        <v>-5168</v>
      </c>
      <c r="D15" s="122">
        <f t="shared" si="0"/>
        <v>-22.808720981551769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34">
        <v>2082</v>
      </c>
      <c r="C17" s="34">
        <v>6054</v>
      </c>
      <c r="D17" s="122">
        <f t="shared" si="0"/>
        <v>290.77809798270897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34"/>
      <c r="C18" s="34"/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34">
        <v>14244</v>
      </c>
      <c r="C19" s="34">
        <v>3680</v>
      </c>
      <c r="D19" s="122">
        <f t="shared" si="0"/>
        <v>25.835439483291211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34">
        <v>-15185</v>
      </c>
      <c r="C20" s="34">
        <v>21522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34">
        <v>171</v>
      </c>
      <c r="C21" s="34"/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34"/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7" t="s">
        <v>80</v>
      </c>
      <c r="B29" s="38">
        <v>-7353</v>
      </c>
      <c r="C29" s="38">
        <v>-39561</v>
      </c>
      <c r="D29" s="124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34">
        <v>-7353</v>
      </c>
      <c r="C30" s="34">
        <v>-39561</v>
      </c>
      <c r="D30" s="122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34"/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>
      <c r="A39" s="37" t="s">
        <v>104</v>
      </c>
      <c r="B39" s="38">
        <f>SUM(B40:B46)</f>
        <v>0</v>
      </c>
      <c r="C39" s="38">
        <f>SUM(C40:C46)</f>
        <v>0</v>
      </c>
      <c r="D39" s="124">
        <f>IF(B39&lt;=0,0,C39/B39*100)</f>
        <v>0</v>
      </c>
      <c r="E39" s="7"/>
      <c r="F39" s="7"/>
    </row>
    <row r="40" spans="1:6" ht="27" thickTop="1" thickBot="1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>
      <c r="A47" s="37" t="s">
        <v>59</v>
      </c>
      <c r="B47" s="38">
        <f>B9+B29+B39</f>
        <v>83135</v>
      </c>
      <c r="C47" s="38">
        <f>C9+C29+C39</f>
        <v>20185</v>
      </c>
      <c r="D47" s="38">
        <f t="shared" si="2"/>
        <v>24.279785890419198</v>
      </c>
      <c r="E47" s="7"/>
      <c r="F47" s="7"/>
    </row>
    <row r="48" spans="1:6" ht="14.25" thickTop="1" thickBot="1">
      <c r="A48" s="5" t="s">
        <v>60</v>
      </c>
      <c r="B48" s="34">
        <v>95536</v>
      </c>
      <c r="C48" s="34">
        <v>178671</v>
      </c>
      <c r="D48" s="122">
        <f t="shared" si="2"/>
        <v>187.0195528387205</v>
      </c>
      <c r="E48" s="7"/>
      <c r="F48" s="7"/>
    </row>
    <row r="49" spans="1:6" ht="14.25" thickTop="1" thickBot="1">
      <c r="A49" s="37" t="s">
        <v>226</v>
      </c>
      <c r="B49" s="38">
        <f>B47+B48</f>
        <v>178671</v>
      </c>
      <c r="C49" s="38">
        <f>C47+C48</f>
        <v>198856</v>
      </c>
      <c r="D49" s="38">
        <f t="shared" si="2"/>
        <v>111.2973006251714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18" zoomScale="110" workbookViewId="0">
      <selection activeCell="F9" sqref="F9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66" t="s">
        <v>312</v>
      </c>
      <c r="B1" s="241" t="str">
        <f>'ФИ-Почетна'!$C$18</f>
        <v>АД Грозд Струмица</v>
      </c>
      <c r="C1" s="249"/>
      <c r="D1" s="249"/>
      <c r="E1" s="39"/>
      <c r="F1" s="244"/>
      <c r="G1" s="244"/>
    </row>
    <row r="2" spans="1:7" ht="12.75" customHeight="1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>
      <c r="A4" s="70" t="s">
        <v>321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>
      <c r="A6" s="6"/>
      <c r="B6" s="36"/>
      <c r="C6" s="36"/>
      <c r="D6" s="36"/>
      <c r="E6" s="248" t="s">
        <v>24</v>
      </c>
      <c r="F6" s="248"/>
      <c r="G6" s="248"/>
    </row>
    <row r="7" spans="1:7" ht="18" customHeight="1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>
      <c r="A9" s="18" t="s">
        <v>113</v>
      </c>
      <c r="B9" s="30">
        <v>88162</v>
      </c>
      <c r="C9" s="30"/>
      <c r="D9" s="30">
        <v>119130</v>
      </c>
      <c r="E9" s="30">
        <v>677707</v>
      </c>
      <c r="F9" s="30"/>
      <c r="G9" s="23">
        <f t="shared" ref="G9:G27" si="0">SUM(B9:F9)</f>
        <v>884999</v>
      </c>
    </row>
    <row r="10" spans="1:7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>
      <c r="A14" s="19" t="s">
        <v>117</v>
      </c>
      <c r="B14" s="31"/>
      <c r="C14" s="31"/>
      <c r="D14" s="31"/>
      <c r="E14" s="31">
        <v>47064</v>
      </c>
      <c r="F14" s="31"/>
      <c r="G14" s="23">
        <f t="shared" si="0"/>
        <v>47064</v>
      </c>
    </row>
    <row r="15" spans="1:7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>
      <c r="A18" s="19" t="s">
        <v>241</v>
      </c>
      <c r="B18" s="31"/>
      <c r="C18" s="31"/>
      <c r="D18" s="31">
        <v>54739</v>
      </c>
      <c r="E18" s="31"/>
      <c r="F18" s="31"/>
      <c r="G18" s="23">
        <f t="shared" si="0"/>
        <v>54739</v>
      </c>
    </row>
    <row r="19" spans="1:7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>
      <c r="A28" s="22" t="s">
        <v>132</v>
      </c>
      <c r="B28" s="26">
        <f t="shared" ref="B28:G28" si="1">SUM(B9:B27)</f>
        <v>88162</v>
      </c>
      <c r="C28" s="26">
        <f t="shared" si="1"/>
        <v>0</v>
      </c>
      <c r="D28" s="26">
        <f t="shared" si="1"/>
        <v>173869</v>
      </c>
      <c r="E28" s="26">
        <f t="shared" si="1"/>
        <v>724771</v>
      </c>
      <c r="F28" s="26">
        <f t="shared" si="1"/>
        <v>0</v>
      </c>
      <c r="G28" s="26">
        <f t="shared" si="1"/>
        <v>986802</v>
      </c>
    </row>
    <row r="29" spans="1:7" ht="13.5" thickTop="1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>
      <c r="A33" s="19" t="s">
        <v>117</v>
      </c>
      <c r="B33" s="31"/>
      <c r="C33" s="31"/>
      <c r="D33" s="31"/>
      <c r="E33" s="31">
        <v>32094</v>
      </c>
      <c r="F33" s="31"/>
      <c r="G33" s="25">
        <f t="shared" si="2"/>
        <v>32094</v>
      </c>
    </row>
    <row r="34" spans="1:7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>
      <c r="A37" s="19" t="s">
        <v>241</v>
      </c>
      <c r="B37" s="31"/>
      <c r="C37" s="31">
        <v>8086</v>
      </c>
      <c r="D37" s="31"/>
      <c r="E37" s="31"/>
      <c r="F37" s="31"/>
      <c r="G37" s="25">
        <f t="shared" si="2"/>
        <v>8086</v>
      </c>
    </row>
    <row r="38" spans="1:7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>
      <c r="A46" s="20" t="s">
        <v>126</v>
      </c>
      <c r="B46" s="32">
        <v>-8086</v>
      </c>
      <c r="C46" s="32"/>
      <c r="D46" s="32"/>
      <c r="E46" s="32">
        <v>-458</v>
      </c>
      <c r="F46" s="32"/>
      <c r="G46" s="25">
        <f t="shared" si="2"/>
        <v>-8544</v>
      </c>
    </row>
    <row r="47" spans="1:7" ht="14.25" thickTop="1" thickBot="1">
      <c r="A47" s="22" t="s">
        <v>133</v>
      </c>
      <c r="B47" s="24">
        <f t="shared" ref="B47:G47" si="3">SUM(B28:B46)</f>
        <v>80076</v>
      </c>
      <c r="C47" s="24">
        <f t="shared" si="3"/>
        <v>8086</v>
      </c>
      <c r="D47" s="24">
        <f t="shared" si="3"/>
        <v>173869</v>
      </c>
      <c r="E47" s="24">
        <f t="shared" si="3"/>
        <v>756407</v>
      </c>
      <c r="F47" s="24">
        <f t="shared" si="3"/>
        <v>0</v>
      </c>
      <c r="G47" s="24">
        <f t="shared" si="3"/>
        <v>1018438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>
      <c r="A1" s="99" t="s">
        <v>28</v>
      </c>
      <c r="B1" s="232" t="str">
        <f>'ФИ-Почетна'!$C$18</f>
        <v>АД Грозд Струмица</v>
      </c>
      <c r="C1" s="250"/>
      <c r="D1" s="250"/>
    </row>
    <row r="2" spans="1:4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>
      <c r="A4" s="235" t="s">
        <v>186</v>
      </c>
      <c r="B4" s="235"/>
      <c r="C4" s="235"/>
      <c r="D4" s="235"/>
    </row>
    <row r="5" spans="1:4" ht="14.25" customHeight="1" thickBot="1">
      <c r="A5" s="106"/>
      <c r="B5" s="106"/>
      <c r="C5" s="251" t="s">
        <v>35</v>
      </c>
      <c r="D5" s="251"/>
    </row>
    <row r="6" spans="1:4" s="110" customFormat="1" ht="33" customHeight="1" thickTop="1" thickBot="1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>
      <c r="A7" s="127" t="s">
        <v>187</v>
      </c>
      <c r="B7" s="128"/>
      <c r="C7" s="128"/>
      <c r="D7" s="128"/>
    </row>
    <row r="8" spans="1:4" ht="14.25" thickTop="1" thickBot="1">
      <c r="A8" s="129" t="s">
        <v>188</v>
      </c>
      <c r="B8" s="130">
        <f>'Биланс на состојба'!B11</f>
        <v>521436</v>
      </c>
      <c r="C8" s="130">
        <f>'Биланс на состојба'!C11</f>
        <v>495666</v>
      </c>
      <c r="D8" s="130">
        <f>'Биланс на состојба'!D11</f>
        <v>95.057878627482566</v>
      </c>
    </row>
    <row r="9" spans="1:4" ht="14.25" thickTop="1" thickBot="1">
      <c r="A9" s="131" t="s">
        <v>189</v>
      </c>
      <c r="B9" s="132">
        <f>'Биланс на состојба'!B12</f>
        <v>62945</v>
      </c>
      <c r="C9" s="132">
        <f>'Биланс на состојба'!C12</f>
        <v>62947</v>
      </c>
      <c r="D9" s="130">
        <f>'Биланс на состојба'!D12</f>
        <v>100.00317737707522</v>
      </c>
    </row>
    <row r="10" spans="1:4" ht="14.25" thickTop="1" thickBot="1">
      <c r="A10" s="129" t="s">
        <v>190</v>
      </c>
      <c r="B10" s="130">
        <f>'Биланс на состојба'!B13</f>
        <v>416323</v>
      </c>
      <c r="C10" s="130">
        <f>'Биланс на состојба'!C13</f>
        <v>390551</v>
      </c>
      <c r="D10" s="130">
        <f>'Биланс на состојба'!D13</f>
        <v>93.809614169767215</v>
      </c>
    </row>
    <row r="11" spans="1:4" ht="14.25" thickTop="1" thickBot="1">
      <c r="A11" s="133" t="s">
        <v>328</v>
      </c>
      <c r="B11" s="132">
        <f>'Биланс на состојба'!B14</f>
        <v>273717</v>
      </c>
      <c r="C11" s="132">
        <f>'Биланс на состојба'!C14</f>
        <v>259269</v>
      </c>
      <c r="D11" s="134">
        <f>'Биланс на состојба'!D14</f>
        <v>94.72155547518058</v>
      </c>
    </row>
    <row r="12" spans="1:4" ht="14.25" thickTop="1" thickBot="1">
      <c r="A12" s="133" t="s">
        <v>329</v>
      </c>
      <c r="B12" s="132">
        <f>'Биланс на состојба'!B15</f>
        <v>119123</v>
      </c>
      <c r="C12" s="132">
        <f>'Биланс на состојба'!C15</f>
        <v>112703</v>
      </c>
      <c r="D12" s="134">
        <f>'Биланс на состојба'!D15</f>
        <v>94.610612560126924</v>
      </c>
    </row>
    <row r="13" spans="1:4" ht="14.25" thickTop="1" thickBot="1">
      <c r="A13" s="133" t="s">
        <v>330</v>
      </c>
      <c r="B13" s="132">
        <f>'Биланс на состојба'!B16</f>
        <v>23483</v>
      </c>
      <c r="C13" s="132">
        <f>'Биланс на состојба'!C16</f>
        <v>18579</v>
      </c>
      <c r="D13" s="134">
        <f>'Биланс на состојба'!D16</f>
        <v>79.11680790358983</v>
      </c>
    </row>
    <row r="14" spans="1:4" ht="14.25" thickTop="1" thickBot="1">
      <c r="A14" s="133" t="s">
        <v>331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>
      <c r="A16" s="129" t="s">
        <v>333</v>
      </c>
      <c r="B16" s="130">
        <f>'Биланс на состојба'!B19</f>
        <v>42168</v>
      </c>
      <c r="C16" s="130">
        <f>'Биланс на состојба'!C19</f>
        <v>42168</v>
      </c>
      <c r="D16" s="130">
        <f>'Биланс на состојба'!D19</f>
        <v>100</v>
      </c>
    </row>
    <row r="17" spans="1:4" ht="14.25" thickTop="1" thickBot="1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>
      <c r="A18" s="133" t="s">
        <v>192</v>
      </c>
      <c r="B18" s="132">
        <f>'Биланс на состојба'!B21</f>
        <v>42168</v>
      </c>
      <c r="C18" s="132">
        <f>'Биланс на состојба'!C21</f>
        <v>42168</v>
      </c>
      <c r="D18" s="134">
        <f>'Биланс на состојба'!D21</f>
        <v>100</v>
      </c>
    </row>
    <row r="19" spans="1:4" ht="14.25" thickTop="1" thickBot="1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>
      <c r="A20" s="136" t="s">
        <v>335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>
      <c r="A24" s="137" t="s">
        <v>195</v>
      </c>
      <c r="B24" s="132">
        <f>'Биланс на состојба'!B27</f>
        <v>523260</v>
      </c>
      <c r="C24" s="132">
        <f>'Биланс на состојба'!C27</f>
        <v>575868</v>
      </c>
      <c r="D24" s="130">
        <f>'Биланс на состојба'!D27</f>
        <v>110.05389290219011</v>
      </c>
    </row>
    <row r="25" spans="1:4" ht="14.25" thickTop="1" thickBot="1">
      <c r="A25" s="131" t="s">
        <v>196</v>
      </c>
      <c r="B25" s="130">
        <f>'Биланс на состојба'!B28</f>
        <v>261983</v>
      </c>
      <c r="C25" s="130">
        <f>'Биланс на состојба'!C28</f>
        <v>295293</v>
      </c>
      <c r="D25" s="134">
        <f>'Биланс на состојба'!D28</f>
        <v>112.71456544890317</v>
      </c>
    </row>
    <row r="26" spans="1:4" ht="14.25" thickTop="1" thickBot="1">
      <c r="A26" s="133" t="s">
        <v>197</v>
      </c>
      <c r="B26" s="132">
        <f>'Биланс на состојба'!B29</f>
        <v>65164</v>
      </c>
      <c r="C26" s="132">
        <f>'Биланс на состојба'!C29</f>
        <v>70332</v>
      </c>
      <c r="D26" s="134">
        <f>'Биланс на состојба'!D29</f>
        <v>107.93075931495919</v>
      </c>
    </row>
    <row r="27" spans="1:4" ht="14.25" thickTop="1" thickBot="1">
      <c r="A27" s="133" t="s">
        <v>337</v>
      </c>
      <c r="B27" s="132">
        <f>'Биланс на состојба'!B30</f>
        <v>17440</v>
      </c>
      <c r="C27" s="132">
        <f>'Биланс на состојба'!C30</f>
        <v>11386</v>
      </c>
      <c r="D27" s="134">
        <f>'Биланс на состојба'!D30</f>
        <v>65.286697247706428</v>
      </c>
    </row>
    <row r="28" spans="1:4" ht="14.25" thickTop="1" thickBot="1">
      <c r="A28" s="133" t="s">
        <v>198</v>
      </c>
      <c r="B28" s="132">
        <f>'Биланс на состојба'!B31</f>
        <v>1</v>
      </c>
      <c r="C28" s="132">
        <f>'Биланс на состојба'!C31</f>
        <v>1</v>
      </c>
      <c r="D28" s="134">
        <f>'Биланс на состојба'!D31</f>
        <v>100</v>
      </c>
    </row>
    <row r="29" spans="1:4" ht="14.25" thickTop="1" thickBot="1">
      <c r="A29" s="131" t="s">
        <v>199</v>
      </c>
      <c r="B29" s="132">
        <f>'Биланс на состојба'!B32</f>
        <v>178672</v>
      </c>
      <c r="C29" s="132">
        <f>'Биланс на состојба'!C32</f>
        <v>198856</v>
      </c>
      <c r="D29" s="134">
        <f>'Биланс на состојба'!D32</f>
        <v>111.29667771111309</v>
      </c>
    </row>
    <row r="30" spans="1:4" ht="14.25" thickTop="1" thickBot="1">
      <c r="A30" s="131" t="s">
        <v>338</v>
      </c>
      <c r="B30" s="132">
        <f>'Биланс на состојба'!B33</f>
        <v>0</v>
      </c>
      <c r="C30" s="132">
        <f>'Биланс на состојба'!C33</f>
        <v>0</v>
      </c>
      <c r="D30" s="134">
        <f>'Биланс на состојба'!D33</f>
        <v>0</v>
      </c>
    </row>
    <row r="31" spans="1:4" ht="14.25" thickTop="1" thickBot="1">
      <c r="A31" s="137" t="s">
        <v>200</v>
      </c>
      <c r="B31" s="130">
        <f>'Биланс на состојба'!B34</f>
        <v>1044696</v>
      </c>
      <c r="C31" s="130">
        <f>'Биланс на состојба'!C34</f>
        <v>1071534</v>
      </c>
      <c r="D31" s="130">
        <f>'Биланс на состојба'!D34</f>
        <v>102.56897700383651</v>
      </c>
    </row>
    <row r="32" spans="1:4" ht="14.25" thickTop="1" thickBot="1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>
      <c r="A33" s="138" t="s">
        <v>202</v>
      </c>
      <c r="B33" s="128"/>
      <c r="C33" s="128"/>
      <c r="D33" s="139"/>
    </row>
    <row r="34" spans="1:4" ht="14.25" thickTop="1" thickBot="1">
      <c r="A34" s="140" t="s">
        <v>203</v>
      </c>
      <c r="B34" s="130">
        <f>'Биланс на состојба'!B37</f>
        <v>986802</v>
      </c>
      <c r="C34" s="130">
        <f>'Биланс на состојба'!C37</f>
        <v>1018438</v>
      </c>
      <c r="D34" s="130">
        <f>'Биланс на состојба'!D37</f>
        <v>103.20591162158163</v>
      </c>
    </row>
    <row r="35" spans="1:4" ht="14.25" thickTop="1" thickBot="1">
      <c r="A35" s="141" t="s">
        <v>339</v>
      </c>
      <c r="B35" s="132">
        <f>'Биланс на состојба'!B38</f>
        <v>88162</v>
      </c>
      <c r="C35" s="132">
        <f>'Биланс на состојба'!C38</f>
        <v>80076</v>
      </c>
      <c r="D35" s="134">
        <f>'Биланс на состојба'!D38</f>
        <v>90.828247998003675</v>
      </c>
    </row>
    <row r="36" spans="1:4" ht="14.25" thickTop="1" thickBot="1">
      <c r="A36" s="142" t="s">
        <v>204</v>
      </c>
      <c r="B36" s="132">
        <f>'Биланс на состојба'!B39</f>
        <v>173869</v>
      </c>
      <c r="C36" s="132">
        <f>'Биланс на состојба'!C39</f>
        <v>181955</v>
      </c>
      <c r="D36" s="134">
        <f>'Биланс на состојба'!D39</f>
        <v>104.65062777148313</v>
      </c>
    </row>
    <row r="37" spans="1:4" ht="14.25" thickTop="1" thickBot="1">
      <c r="A37" s="131" t="s">
        <v>205</v>
      </c>
      <c r="B37" s="132">
        <f>'Биланс на состојба'!B40</f>
        <v>724771</v>
      </c>
      <c r="C37" s="132">
        <f>'Биланс на состојба'!C40</f>
        <v>756407</v>
      </c>
      <c r="D37" s="134">
        <f>'Биланс на состојба'!D40</f>
        <v>104.36496493375149</v>
      </c>
    </row>
    <row r="38" spans="1:4" ht="14.25" thickTop="1" thickBot="1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>
      <c r="A39" s="143" t="s">
        <v>207</v>
      </c>
      <c r="B39" s="130">
        <f>'Биланс на состојба'!B42</f>
        <v>57894</v>
      </c>
      <c r="C39" s="130">
        <f>'Биланс на состојба'!C42</f>
        <v>53096</v>
      </c>
      <c r="D39" s="130">
        <f>'Биланс на состојба'!D42</f>
        <v>91.71243997650879</v>
      </c>
    </row>
    <row r="40" spans="1:4" ht="14.25" thickTop="1" thickBot="1">
      <c r="A40" s="137" t="s">
        <v>208</v>
      </c>
      <c r="B40" s="130">
        <f>'Биланс на состојба'!B43</f>
        <v>57894</v>
      </c>
      <c r="C40" s="130">
        <f>'Биланс на состојба'!C43</f>
        <v>53096</v>
      </c>
      <c r="D40" s="130">
        <f>'Биланс на состојба'!D43</f>
        <v>91.71243997650879</v>
      </c>
    </row>
    <row r="41" spans="1:4" ht="14.25" thickTop="1" thickBot="1">
      <c r="A41" s="131" t="s">
        <v>209</v>
      </c>
      <c r="B41" s="132">
        <f>'Биланс на состојба'!B44</f>
        <v>57894</v>
      </c>
      <c r="C41" s="132">
        <f>'Биланс на состојба'!C44</f>
        <v>53096</v>
      </c>
      <c r="D41" s="134">
        <f>'Биланс на состојба'!D44</f>
        <v>91.71243997650879</v>
      </c>
    </row>
    <row r="42" spans="1:4" ht="14.25" thickTop="1" thickBot="1">
      <c r="A42" s="133" t="s">
        <v>210</v>
      </c>
      <c r="B42" s="132">
        <f>'Биланс на состојба'!B45</f>
        <v>0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>
      <c r="A44" s="133" t="s">
        <v>212</v>
      </c>
      <c r="B44" s="132">
        <f>'Биланс на состојба'!B47</f>
        <v>0</v>
      </c>
      <c r="C44" s="132">
        <f>'Биланс на состојба'!C47</f>
        <v>0</v>
      </c>
      <c r="D44" s="134">
        <f>'Биланс на состојба'!D47</f>
        <v>0</v>
      </c>
    </row>
    <row r="45" spans="1:4" ht="14.25" thickTop="1" thickBot="1">
      <c r="A45" s="133" t="s">
        <v>340</v>
      </c>
      <c r="B45" s="134">
        <f>'Биланс на состојба'!B48</f>
        <v>0</v>
      </c>
      <c r="C45" s="134">
        <f>'Биланс на состојба'!C48</f>
        <v>0</v>
      </c>
      <c r="D45" s="134">
        <f>'Биланс на состојба'!D48</f>
        <v>0</v>
      </c>
    </row>
    <row r="46" spans="1:4" ht="14.25" thickTop="1" thickBot="1">
      <c r="A46" s="133" t="s">
        <v>341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>
      <c r="A53" s="129" t="s">
        <v>217</v>
      </c>
      <c r="B53" s="130">
        <f>'Биланс на состојба'!B56</f>
        <v>1044696</v>
      </c>
      <c r="C53" s="130">
        <f>'Биланс на состојба'!C56</f>
        <v>1071534</v>
      </c>
      <c r="D53" s="130">
        <f>'Биланс на состојба'!D56</f>
        <v>102.56897700383651</v>
      </c>
    </row>
    <row r="54" spans="1:4" ht="14.25" thickTop="1" thickBot="1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>
      <c r="A55" s="106"/>
      <c r="B55" s="106"/>
      <c r="C55" s="106"/>
      <c r="D55" s="106"/>
    </row>
    <row r="56" spans="1:4">
      <c r="A56" s="106"/>
      <c r="B56" s="106"/>
      <c r="C56" s="106"/>
      <c r="D56" s="106"/>
    </row>
    <row r="57" spans="1:4">
      <c r="A57" s="106"/>
      <c r="B57" s="106"/>
      <c r="C57" s="106"/>
      <c r="D57" s="106"/>
    </row>
    <row r="58" spans="1:4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  <row r="62" spans="1:4">
      <c r="A62" s="106"/>
      <c r="B62" s="106"/>
      <c r="C62" s="106"/>
      <c r="D62" s="106"/>
    </row>
    <row r="63" spans="1:4">
      <c r="A63" s="106"/>
      <c r="B63" s="106"/>
      <c r="C63" s="106"/>
      <c r="D63" s="106"/>
    </row>
    <row r="64" spans="1:4">
      <c r="A64" s="106"/>
      <c r="B64" s="106"/>
      <c r="C64" s="106"/>
      <c r="D64" s="106"/>
    </row>
    <row r="65" spans="1:4">
      <c r="A65" s="111"/>
      <c r="B65" s="111"/>
      <c r="C65" s="111"/>
      <c r="D65" s="111"/>
    </row>
    <row r="66" spans="1:4">
      <c r="A66" s="111"/>
      <c r="B66" s="111"/>
      <c r="C66" s="111"/>
      <c r="D66" s="111"/>
    </row>
    <row r="67" spans="1:4">
      <c r="A67" s="111"/>
      <c r="B67" s="111"/>
      <c r="C67" s="111"/>
      <c r="D67" s="111"/>
    </row>
    <row r="68" spans="1:4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>
      <c r="A1" s="144"/>
      <c r="B1" s="144"/>
      <c r="C1" s="145"/>
      <c r="D1" s="145"/>
      <c r="E1" s="145"/>
    </row>
    <row r="2" spans="1:6">
      <c r="A2" s="144"/>
      <c r="B2" s="147" t="s">
        <v>28</v>
      </c>
      <c r="C2" s="255" t="str">
        <f>'ФИ-Почетна'!$C$18</f>
        <v>АД Грозд Струмица</v>
      </c>
      <c r="D2" s="256"/>
      <c r="E2" s="256"/>
    </row>
    <row r="3" spans="1:6" ht="12.75" customHeight="1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>
      <c r="A5" s="144"/>
      <c r="B5" s="144"/>
      <c r="C5" s="145"/>
      <c r="D5" s="145"/>
      <c r="E5" s="145"/>
    </row>
    <row r="6" spans="1:6">
      <c r="A6" s="144"/>
      <c r="B6" s="254" t="s">
        <v>27</v>
      </c>
      <c r="C6" s="254"/>
      <c r="D6" s="254"/>
      <c r="E6" s="254"/>
    </row>
    <row r="7" spans="1:6">
      <c r="A7" s="144"/>
      <c r="B7" s="254"/>
      <c r="C7" s="254"/>
      <c r="D7" s="254"/>
      <c r="E7" s="254"/>
    </row>
    <row r="8" spans="1:6" s="155" customFormat="1" ht="15" customHeight="1" thickBot="1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>
      <c r="A11" s="159">
        <v>1</v>
      </c>
      <c r="B11" s="160" t="s">
        <v>376</v>
      </c>
      <c r="C11" s="130">
        <f>'Биланс на успех - природа'!C11</f>
        <v>423396</v>
      </c>
      <c r="D11" s="130">
        <f>'Биланс на успех - природа'!D11</f>
        <v>405604</v>
      </c>
      <c r="E11" s="130">
        <f>'Биланс на успех - природа'!E11</f>
        <v>95.797787414146569</v>
      </c>
      <c r="F11" s="161"/>
    </row>
    <row r="12" spans="1:6" ht="13.5" customHeight="1" thickTop="1" thickBot="1">
      <c r="A12" s="159">
        <v>2</v>
      </c>
      <c r="B12" s="162" t="s">
        <v>14</v>
      </c>
      <c r="C12" s="134">
        <f>'Биланс на успех - природа'!C12</f>
        <v>345312</v>
      </c>
      <c r="D12" s="134">
        <f>'Биланс на успех - природа'!D12</f>
        <v>360777</v>
      </c>
      <c r="E12" s="134">
        <f>'Биланс на успех - природа'!E12</f>
        <v>104.47855852098971</v>
      </c>
      <c r="F12" s="161"/>
    </row>
    <row r="13" spans="1:6" ht="15.75" customHeight="1" thickTop="1" thickBot="1">
      <c r="A13" s="159" t="s">
        <v>344</v>
      </c>
      <c r="B13" s="162" t="s">
        <v>235</v>
      </c>
      <c r="C13" s="163">
        <f>'Биланс на успех - природа'!C13</f>
        <v>240300</v>
      </c>
      <c r="D13" s="163">
        <f>'Биланс на успех - природа'!D13</f>
        <v>254982</v>
      </c>
      <c r="E13" s="134">
        <f>'Биланс на успех - природа'!E13</f>
        <v>106.10986267166042</v>
      </c>
      <c r="F13" s="161"/>
    </row>
    <row r="14" spans="1:6" ht="15" customHeight="1" thickTop="1" thickBot="1">
      <c r="A14" s="159" t="s">
        <v>254</v>
      </c>
      <c r="B14" s="162" t="s">
        <v>236</v>
      </c>
      <c r="C14" s="163">
        <f>'Биланс на успех - природа'!C14</f>
        <v>105012</v>
      </c>
      <c r="D14" s="163">
        <f>'Биланс на успех - природа'!D14</f>
        <v>105795</v>
      </c>
      <c r="E14" s="134">
        <f>'Биланс на успех - природа'!E14</f>
        <v>100.74562907096332</v>
      </c>
      <c r="F14" s="161"/>
    </row>
    <row r="15" spans="1:6" ht="18" customHeight="1" thickTop="1" thickBot="1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>
      <c r="A16" s="159">
        <v>4</v>
      </c>
      <c r="B16" s="162" t="s">
        <v>372</v>
      </c>
      <c r="C16" s="163">
        <f>'Биланс на успех - природа'!C16</f>
        <v>193987</v>
      </c>
      <c r="D16" s="163">
        <f>'Биланс на успех - природа'!D16</f>
        <v>211835</v>
      </c>
      <c r="E16" s="134">
        <f>'Биланс на успех - природа'!E16</f>
        <v>109.20061653615964</v>
      </c>
      <c r="F16" s="161"/>
    </row>
    <row r="17" spans="1:6" ht="27" thickTop="1" thickBot="1">
      <c r="A17" s="159">
        <v>5</v>
      </c>
      <c r="B17" s="162" t="s">
        <v>373</v>
      </c>
      <c r="C17" s="163">
        <f>'Биланс на успех - природа'!C17</f>
        <v>211835</v>
      </c>
      <c r="D17" s="163">
        <f>'Биланс на успех - природа'!D17</f>
        <v>244764</v>
      </c>
      <c r="E17" s="134">
        <f>'Биланс на успех - природа'!E17</f>
        <v>115.54464559680883</v>
      </c>
      <c r="F17" s="161"/>
    </row>
    <row r="18" spans="1:6" ht="18" customHeight="1" thickTop="1" thickBot="1">
      <c r="A18" s="159">
        <v>6</v>
      </c>
      <c r="B18" s="162" t="s">
        <v>374</v>
      </c>
      <c r="C18" s="163">
        <f>'Биланс на успех - природа'!C18</f>
        <v>17262</v>
      </c>
      <c r="D18" s="163">
        <f>'Биланс на успех - природа'!D18</f>
        <v>19549</v>
      </c>
      <c r="E18" s="134">
        <f>'Биланс на успех - природа'!E18</f>
        <v>113.24875448963041</v>
      </c>
      <c r="F18" s="161"/>
    </row>
    <row r="19" spans="1:6" ht="18" customHeight="1" thickTop="1" thickBot="1">
      <c r="A19" s="159">
        <v>7</v>
      </c>
      <c r="B19" s="162" t="s">
        <v>7</v>
      </c>
      <c r="C19" s="163">
        <f>'Биланс на успех - природа'!C19</f>
        <v>60822</v>
      </c>
      <c r="D19" s="163">
        <f>'Биланс на успех - природа'!D19</f>
        <v>25278</v>
      </c>
      <c r="E19" s="134">
        <f>'Биланс на успех - природа'!E19</f>
        <v>41.560619512676332</v>
      </c>
      <c r="F19" s="161"/>
    </row>
    <row r="20" spans="1:6" ht="18" customHeight="1" thickTop="1" thickBot="1">
      <c r="A20" s="159">
        <v>8</v>
      </c>
      <c r="B20" s="165" t="s">
        <v>375</v>
      </c>
      <c r="C20" s="130">
        <f>'Биланс на успех - природа'!C20</f>
        <v>387808</v>
      </c>
      <c r="D20" s="130">
        <f>'Биланс на успех - природа'!D20</f>
        <v>402990</v>
      </c>
      <c r="E20" s="130">
        <f>'Биланс на успех - природа'!E20</f>
        <v>103.91482383034905</v>
      </c>
      <c r="F20" s="161"/>
    </row>
    <row r="21" spans="1:6" ht="18" customHeight="1" thickTop="1" thickBot="1">
      <c r="A21" s="159">
        <v>9</v>
      </c>
      <c r="B21" s="166" t="s">
        <v>362</v>
      </c>
      <c r="C21" s="163">
        <f>'Биланс на успех - природа'!C21</f>
        <v>1176</v>
      </c>
      <c r="D21" s="163">
        <f>'Биланс на успех - природа'!D21</f>
        <v>707</v>
      </c>
      <c r="E21" s="134">
        <f>'Биланс на успех - природа'!E21</f>
        <v>60.119047619047613</v>
      </c>
      <c r="F21" s="161"/>
    </row>
    <row r="22" spans="1:6" ht="18" customHeight="1" thickTop="1" thickBot="1">
      <c r="A22" s="159">
        <v>10</v>
      </c>
      <c r="B22" s="166" t="s">
        <v>363</v>
      </c>
      <c r="C22" s="163">
        <f>'Биланс на успех - природа'!C22</f>
        <v>175867</v>
      </c>
      <c r="D22" s="163">
        <f>'Биланс на успех - природа'!D22</f>
        <v>200830</v>
      </c>
      <c r="E22" s="134">
        <f>'Биланс на успех - природа'!E22</f>
        <v>114.19424906321254</v>
      </c>
      <c r="F22" s="161"/>
    </row>
    <row r="23" spans="1:6" ht="18" customHeight="1" thickTop="1" thickBot="1">
      <c r="A23" s="159">
        <v>11</v>
      </c>
      <c r="B23" s="166" t="s">
        <v>364</v>
      </c>
      <c r="C23" s="163">
        <f>'Биланс на успех - природа'!C23</f>
        <v>100</v>
      </c>
      <c r="D23" s="163">
        <f>'Биланс на успех - природа'!D23</f>
        <v>31</v>
      </c>
      <c r="E23" s="134">
        <f>'Биланс на успех - природа'!E23</f>
        <v>31</v>
      </c>
      <c r="F23" s="161"/>
    </row>
    <row r="24" spans="1:6" ht="14.25" thickTop="1" thickBot="1">
      <c r="A24" s="159">
        <v>12</v>
      </c>
      <c r="B24" s="166" t="s">
        <v>365</v>
      </c>
      <c r="C24" s="163">
        <f>'Биланс на успех - природа'!C24</f>
        <v>45877</v>
      </c>
      <c r="D24" s="163">
        <f>'Биланс на успех - природа'!D24</f>
        <v>22420</v>
      </c>
      <c r="E24" s="134">
        <f>'Биланс на успех - природа'!E24</f>
        <v>48.869804041240712</v>
      </c>
      <c r="F24" s="161"/>
    </row>
    <row r="25" spans="1:6" ht="18" customHeight="1" thickTop="1" thickBot="1">
      <c r="A25" s="159">
        <v>13</v>
      </c>
      <c r="B25" s="166" t="s">
        <v>366</v>
      </c>
      <c r="C25" s="163">
        <f>'Биланс на успех - природа'!C25</f>
        <v>70543</v>
      </c>
      <c r="D25" s="163">
        <f>'Биланс на успех - природа'!D25</f>
        <v>84526</v>
      </c>
      <c r="E25" s="134">
        <f>'Биланс на успех - природа'!E25</f>
        <v>119.82195256793729</v>
      </c>
      <c r="F25" s="161"/>
    </row>
    <row r="26" spans="1:6" ht="18" customHeight="1" thickTop="1" thickBot="1">
      <c r="A26" s="159">
        <v>14</v>
      </c>
      <c r="B26" s="166" t="s">
        <v>367</v>
      </c>
      <c r="C26" s="163">
        <f>'Биланс на успех - природа'!C26</f>
        <v>50798</v>
      </c>
      <c r="D26" s="163">
        <f>'Биланс на успех - природа'!D26</f>
        <v>52831</v>
      </c>
      <c r="E26" s="134">
        <f>'Биланс на успех - природа'!E26</f>
        <v>104.00212606795543</v>
      </c>
      <c r="F26" s="161"/>
    </row>
    <row r="27" spans="1:6" ht="14.25" customHeight="1" thickTop="1" thickBot="1">
      <c r="A27" s="159">
        <v>15</v>
      </c>
      <c r="B27" s="162" t="s">
        <v>368</v>
      </c>
      <c r="C27" s="163">
        <f>'Биланс на успех - природа'!C27</f>
        <v>36915</v>
      </c>
      <c r="D27" s="163">
        <f>'Биланс на успех - природа'!D27</f>
        <v>34874</v>
      </c>
      <c r="E27" s="134">
        <f>'Биланс на успех - природа'!E27</f>
        <v>94.47108221590139</v>
      </c>
      <c r="F27" s="161"/>
    </row>
    <row r="28" spans="1:6" ht="18" customHeight="1" thickTop="1" thickBot="1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>
      <c r="A31" s="159">
        <v>19</v>
      </c>
      <c r="B31" s="162" t="s">
        <v>8</v>
      </c>
      <c r="C31" s="163">
        <f>'Биланс на успех - природа'!C31</f>
        <v>6532</v>
      </c>
      <c r="D31" s="163">
        <f>'Биланс на успех - природа'!D31</f>
        <v>6771</v>
      </c>
      <c r="E31" s="134">
        <f>'Биланс на успех - природа'!E31</f>
        <v>103.6589099816289</v>
      </c>
      <c r="F31" s="161"/>
    </row>
    <row r="32" spans="1:6" ht="18" customHeight="1" thickTop="1" thickBot="1">
      <c r="A32" s="159">
        <v>20</v>
      </c>
      <c r="B32" s="165" t="s">
        <v>9</v>
      </c>
      <c r="C32" s="167">
        <f>'Биланс на успех - природа'!C32</f>
        <v>53436</v>
      </c>
      <c r="D32" s="167">
        <f>'Биланс на успех - природа'!D32</f>
        <v>35543</v>
      </c>
      <c r="E32" s="167">
        <f>'Биланс на успех - природа'!E32</f>
        <v>66.515083464331155</v>
      </c>
      <c r="F32" s="161"/>
    </row>
    <row r="33" spans="1:6" ht="14.25" customHeight="1" thickTop="1" thickBot="1">
      <c r="A33" s="159">
        <v>21</v>
      </c>
      <c r="B33" s="166" t="s">
        <v>351</v>
      </c>
      <c r="C33" s="167">
        <f>'Биланс на успех - природа'!C33</f>
        <v>0</v>
      </c>
      <c r="D33" s="167">
        <f>'Биланс на успех - природа'!D33</f>
        <v>0</v>
      </c>
      <c r="E33" s="130">
        <f>'Биланс на успех - природа'!E33</f>
        <v>0</v>
      </c>
      <c r="F33" s="161"/>
    </row>
    <row r="34" spans="1:6" ht="30" customHeight="1" thickTop="1" thickBot="1">
      <c r="A34" s="159" t="s">
        <v>345</v>
      </c>
      <c r="B34" s="162" t="s">
        <v>256</v>
      </c>
      <c r="C34" s="163">
        <f>'Биланс на успех - природа'!C34</f>
        <v>0</v>
      </c>
      <c r="D34" s="163">
        <f>'Биланс на успех - природа'!D34</f>
        <v>0</v>
      </c>
      <c r="E34" s="134">
        <f>'Биланс на успех - природа'!E34</f>
        <v>0</v>
      </c>
      <c r="F34" s="161"/>
    </row>
    <row r="35" spans="1:6" ht="18.75" customHeight="1" thickTop="1" thickBot="1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>
      <c r="A37" s="159">
        <v>22</v>
      </c>
      <c r="B37" s="166" t="s">
        <v>354</v>
      </c>
      <c r="C37" s="130">
        <f>'Биланс на успех - природа'!C37</f>
        <v>0</v>
      </c>
      <c r="D37" s="130">
        <f>'Биланс на успех - природа'!D37</f>
        <v>0</v>
      </c>
      <c r="E37" s="130">
        <f>'Биланс на успех - природа'!E37</f>
        <v>0</v>
      </c>
      <c r="F37" s="161"/>
    </row>
    <row r="38" spans="1:6" ht="18" customHeight="1" thickTop="1" thickBot="1">
      <c r="A38" s="159" t="s">
        <v>348</v>
      </c>
      <c r="B38" s="162" t="s">
        <v>257</v>
      </c>
      <c r="C38" s="163">
        <f>'Биланс на успех - природа'!C38</f>
        <v>0</v>
      </c>
      <c r="D38" s="163">
        <f>'Биланс на успех - природа'!D38</f>
        <v>0</v>
      </c>
      <c r="E38" s="134">
        <f>'Биланс на успех - природа'!E38</f>
        <v>0</v>
      </c>
      <c r="F38" s="161"/>
    </row>
    <row r="39" spans="1:6" ht="18" customHeight="1" thickTop="1" thickBot="1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>
      <c r="A41" s="159">
        <v>23</v>
      </c>
      <c r="B41" s="165" t="s">
        <v>356</v>
      </c>
      <c r="C41" s="130">
        <f>'Биланс на успех - природа'!C41</f>
        <v>53436</v>
      </c>
      <c r="D41" s="130">
        <f>'Биланс на успех - природа'!D41</f>
        <v>35543</v>
      </c>
      <c r="E41" s="130">
        <f>'Биланс на успех - природа'!E41</f>
        <v>66.515083464331155</v>
      </c>
      <c r="F41" s="161"/>
    </row>
    <row r="42" spans="1:6" ht="18" customHeight="1" thickTop="1" thickBot="1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>
      <c r="A43" s="159">
        <v>25</v>
      </c>
      <c r="B43" s="165" t="s">
        <v>16</v>
      </c>
      <c r="C43" s="130">
        <f>'Биланс на успех - природа'!C43</f>
        <v>53436</v>
      </c>
      <c r="D43" s="130">
        <f>'Биланс на успех - природа'!D43</f>
        <v>35543</v>
      </c>
      <c r="E43" s="130">
        <f>'Биланс на успех - природа'!E43</f>
        <v>66.515083464331155</v>
      </c>
      <c r="F43" s="161"/>
    </row>
    <row r="44" spans="1:6" ht="18" customHeight="1" thickTop="1" thickBot="1">
      <c r="A44" s="159">
        <v>26</v>
      </c>
      <c r="B44" s="166" t="s">
        <v>17</v>
      </c>
      <c r="C44" s="163">
        <f>'Биланс на успех - природа'!C44</f>
        <v>6372</v>
      </c>
      <c r="D44" s="163">
        <f>'Биланс на успех - природа'!D44</f>
        <v>3449</v>
      </c>
      <c r="E44" s="134">
        <f>'Биланс на успех - природа'!E44</f>
        <v>54.127432517263031</v>
      </c>
      <c r="F44" s="161"/>
    </row>
    <row r="45" spans="1:6" ht="18" customHeight="1" thickTop="1" thickBot="1">
      <c r="A45" s="159">
        <v>27</v>
      </c>
      <c r="B45" s="165" t="s">
        <v>358</v>
      </c>
      <c r="C45" s="130">
        <f>'Биланс на успех - природа'!C45</f>
        <v>47064</v>
      </c>
      <c r="D45" s="130">
        <f>'Биланс на успех - природа'!D45</f>
        <v>32094</v>
      </c>
      <c r="E45" s="130">
        <f>'Биланс на успех - природа'!E45</f>
        <v>68.192248852626207</v>
      </c>
      <c r="F45" s="161"/>
    </row>
    <row r="46" spans="1:6" ht="18" customHeight="1" thickTop="1" thickBot="1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>
      <c r="A47" s="159">
        <v>29</v>
      </c>
      <c r="B47" s="165" t="s">
        <v>359</v>
      </c>
      <c r="C47" s="130">
        <f>'Биланс на успех - природа'!C47</f>
        <v>47064</v>
      </c>
      <c r="D47" s="130">
        <f>'Биланс на успех - природа'!D47</f>
        <v>32094</v>
      </c>
      <c r="E47" s="130">
        <f>'Биланс на успех - природа'!E47</f>
        <v>68.192248852626207</v>
      </c>
    </row>
    <row r="48" spans="1:6" ht="14.25" thickTop="1" thickBot="1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>
      <c r="A49" s="159">
        <v>31</v>
      </c>
      <c r="B49" s="165" t="s">
        <v>361</v>
      </c>
      <c r="C49" s="130">
        <f>'Биланс на успех - природа'!C49</f>
        <v>47064</v>
      </c>
      <c r="D49" s="130">
        <f>'Биланс на успех - природа'!D49</f>
        <v>32094</v>
      </c>
      <c r="E49" s="130">
        <f>'Биланс на успех - природа'!E49</f>
        <v>68.192248852626207</v>
      </c>
    </row>
    <row r="50" spans="1:5" ht="13.5" thickTop="1">
      <c r="A50" s="168"/>
      <c r="B50" s="168"/>
      <c r="C50" s="168"/>
      <c r="D50" s="168"/>
      <c r="E50" s="168"/>
    </row>
    <row r="51" spans="1:5">
      <c r="A51" s="168"/>
      <c r="B51" s="168"/>
      <c r="C51" s="168"/>
      <c r="D51" s="168"/>
      <c r="E51" s="168"/>
    </row>
    <row r="52" spans="1: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>
      <c r="A1" s="145"/>
      <c r="B1" s="145"/>
      <c r="C1" s="145"/>
      <c r="D1" s="145"/>
      <c r="E1" s="169"/>
    </row>
    <row r="2" spans="1:7" ht="12" customHeight="1">
      <c r="A2" s="147" t="s">
        <v>28</v>
      </c>
      <c r="B2" s="257" t="str">
        <f>'ФИ-Почетна'!$C$18</f>
        <v>АД Грозд Струмица</v>
      </c>
      <c r="C2" s="258"/>
      <c r="D2" s="258"/>
      <c r="E2" s="169"/>
    </row>
    <row r="3" spans="1:7" ht="12" customHeight="1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>
      <c r="A8" s="177" t="s">
        <v>37</v>
      </c>
      <c r="B8" s="178">
        <f>'Паричен тек'!B9</f>
        <v>90488</v>
      </c>
      <c r="C8" s="178">
        <f>'Паричен тек'!C9</f>
        <v>59746</v>
      </c>
      <c r="D8" s="178">
        <f>'Паричен тек'!D9</f>
        <v>66.026434444346222</v>
      </c>
      <c r="E8" s="169"/>
      <c r="F8" s="169"/>
      <c r="G8" s="169"/>
    </row>
    <row r="9" spans="1:7" ht="17.25" customHeight="1" thickTop="1" thickBot="1">
      <c r="A9" s="179" t="s">
        <v>38</v>
      </c>
      <c r="B9" s="180">
        <f>'Паричен тек'!B10</f>
        <v>47064</v>
      </c>
      <c r="C9" s="180">
        <f>'Паричен тек'!C10</f>
        <v>32094</v>
      </c>
      <c r="D9" s="180">
        <f>'Паричен тек'!D10</f>
        <v>68.192248852626207</v>
      </c>
      <c r="E9" s="169"/>
      <c r="F9" s="169"/>
      <c r="G9" s="169"/>
    </row>
    <row r="10" spans="1:7" ht="16.5" customHeight="1" thickTop="1" thickBot="1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>
      <c r="A11" s="181" t="s">
        <v>40</v>
      </c>
      <c r="B11" s="182">
        <f>'Паричен тек'!B12</f>
        <v>36915</v>
      </c>
      <c r="C11" s="182">
        <f>'Паричен тек'!C12</f>
        <v>34874</v>
      </c>
      <c r="D11" s="182">
        <f>'Паричен тек'!D12</f>
        <v>94.47108221590139</v>
      </c>
      <c r="E11" s="169"/>
    </row>
    <row r="12" spans="1:7" ht="16.5" customHeight="1" thickTop="1" thickBot="1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>
      <c r="A13" s="181" t="s">
        <v>70</v>
      </c>
      <c r="B13" s="182">
        <f>'Паричен тек'!B14</f>
        <v>-17461</v>
      </c>
      <c r="C13" s="182">
        <f>'Паричен тек'!C14</f>
        <v>-33310</v>
      </c>
      <c r="D13" s="182">
        <f>'Паричен тек'!D14</f>
        <v>0</v>
      </c>
      <c r="E13" s="169"/>
    </row>
    <row r="14" spans="1:7" ht="16.5" customHeight="1" thickTop="1" thickBot="1">
      <c r="A14" s="181" t="s">
        <v>71</v>
      </c>
      <c r="B14" s="182">
        <f>'Паричен тек'!B15</f>
        <v>22658</v>
      </c>
      <c r="C14" s="182">
        <f>'Паричен тек'!C15</f>
        <v>-5168</v>
      </c>
      <c r="D14" s="182">
        <f>'Паричен тек'!D15</f>
        <v>-22.808720981551769</v>
      </c>
      <c r="E14" s="169"/>
    </row>
    <row r="15" spans="1:7" ht="16.5" customHeight="1" thickTop="1" thickBot="1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>
      <c r="A16" s="181" t="s">
        <v>73</v>
      </c>
      <c r="B16" s="182">
        <f>'Паричен тек'!B17</f>
        <v>2082</v>
      </c>
      <c r="C16" s="182">
        <f>'Паричен тек'!C17</f>
        <v>6054</v>
      </c>
      <c r="D16" s="182">
        <f>'Паричен тек'!D17</f>
        <v>290.77809798270897</v>
      </c>
      <c r="E16" s="169"/>
    </row>
    <row r="17" spans="1:5" ht="16.5" customHeight="1" thickTop="1" thickBot="1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>
      <c r="A18" s="181" t="s">
        <v>74</v>
      </c>
      <c r="B18" s="182">
        <f>'Паричен тек'!B19</f>
        <v>14244</v>
      </c>
      <c r="C18" s="182">
        <f>'Паричен тек'!C19</f>
        <v>3680</v>
      </c>
      <c r="D18" s="182">
        <f>'Паричен тек'!D19</f>
        <v>25.835439483291211</v>
      </c>
      <c r="E18" s="169"/>
    </row>
    <row r="19" spans="1:5" ht="16.5" customHeight="1" thickTop="1" thickBot="1">
      <c r="A19" s="181" t="s">
        <v>75</v>
      </c>
      <c r="B19" s="182">
        <f>'Паричен тек'!B20</f>
        <v>-15185</v>
      </c>
      <c r="C19" s="182">
        <f>'Паричен тек'!C20</f>
        <v>21522</v>
      </c>
      <c r="D19" s="182">
        <f>'Паричен тек'!D20</f>
        <v>0</v>
      </c>
      <c r="E19" s="169"/>
    </row>
    <row r="20" spans="1:5" ht="16.5" customHeight="1" thickTop="1" thickBot="1">
      <c r="A20" s="181" t="s">
        <v>91</v>
      </c>
      <c r="B20" s="182">
        <f>'Паричен тек'!B21</f>
        <v>171</v>
      </c>
      <c r="C20" s="182">
        <f>'Паричен тек'!C21</f>
        <v>0</v>
      </c>
      <c r="D20" s="182">
        <f>'Паричен тек'!D21</f>
        <v>0</v>
      </c>
      <c r="E20" s="169"/>
    </row>
    <row r="21" spans="1:5" ht="16.5" customHeight="1" thickTop="1" thickBot="1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>
      <c r="A28" s="177" t="s">
        <v>42</v>
      </c>
      <c r="B28" s="178">
        <f>'Паричен тек'!B29</f>
        <v>-7353</v>
      </c>
      <c r="C28" s="178">
        <f>'Паричен тек'!C29</f>
        <v>-39561</v>
      </c>
      <c r="D28" s="178">
        <f>'Паричен тек'!D29</f>
        <v>0</v>
      </c>
      <c r="E28" s="169"/>
    </row>
    <row r="29" spans="1:5" ht="17.25" customHeight="1" thickTop="1" thickBot="1">
      <c r="A29" s="181" t="s">
        <v>81</v>
      </c>
      <c r="B29" s="182">
        <f>'Паричен тек'!B30</f>
        <v>-7353</v>
      </c>
      <c r="C29" s="182">
        <f>'Паричен тек'!C30</f>
        <v>-39561</v>
      </c>
      <c r="D29" s="182">
        <f>'Паричен тек'!D30</f>
        <v>0</v>
      </c>
      <c r="E29" s="169"/>
    </row>
    <row r="30" spans="1:5" ht="27.75" customHeight="1" thickTop="1" thickBot="1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>
      <c r="A38" s="177" t="s">
        <v>43</v>
      </c>
      <c r="B38" s="178">
        <f>'Паричен тек'!B39</f>
        <v>0</v>
      </c>
      <c r="C38" s="178">
        <f>'Паричен тек'!C39</f>
        <v>0</v>
      </c>
      <c r="D38" s="178">
        <f>'Паричен тек'!D39</f>
        <v>0</v>
      </c>
      <c r="E38" s="169"/>
    </row>
    <row r="39" spans="1:5" ht="16.5" customHeight="1" thickTop="1" thickBot="1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>
      <c r="A46" s="177" t="s">
        <v>45</v>
      </c>
      <c r="B46" s="178">
        <f>'Паричен тек'!B47</f>
        <v>83135</v>
      </c>
      <c r="C46" s="178">
        <f>'Паричен тек'!C47</f>
        <v>20185</v>
      </c>
      <c r="D46" s="178">
        <f>'Паричен тек'!D47</f>
        <v>24.279785890419198</v>
      </c>
      <c r="E46" s="169"/>
    </row>
    <row r="47" spans="1:5" ht="16.5" customHeight="1" thickTop="1" thickBot="1">
      <c r="A47" s="181" t="s">
        <v>46</v>
      </c>
      <c r="B47" s="182">
        <f>'Паричен тек'!B48</f>
        <v>95536</v>
      </c>
      <c r="C47" s="182">
        <f>'Паричен тек'!C48</f>
        <v>178671</v>
      </c>
      <c r="D47" s="182">
        <f>'Паричен тек'!D48</f>
        <v>187.0195528387205</v>
      </c>
      <c r="E47" s="169"/>
    </row>
    <row r="48" spans="1:5" ht="16.5" customHeight="1" thickTop="1" thickBot="1">
      <c r="A48" s="177" t="s">
        <v>225</v>
      </c>
      <c r="B48" s="178">
        <f>'Паричен тек'!B49</f>
        <v>178671</v>
      </c>
      <c r="C48" s="178">
        <f>'Паричен тек'!C49</f>
        <v>198856</v>
      </c>
      <c r="D48" s="178">
        <f>'Паричен тек'!D49</f>
        <v>111.2973006251714</v>
      </c>
      <c r="E48" s="169"/>
    </row>
    <row r="49" spans="1:5" ht="13.5" thickTop="1">
      <c r="A49" s="183"/>
      <c r="B49" s="145"/>
      <c r="C49" s="145"/>
      <c r="D49" s="145"/>
      <c r="E49" s="169"/>
    </row>
    <row r="50" spans="1:5">
      <c r="A50" s="145"/>
      <c r="B50" s="145"/>
      <c r="C50" s="145"/>
      <c r="D50" s="145"/>
      <c r="E50" s="169"/>
    </row>
    <row r="51" spans="1:5">
      <c r="A51" s="169"/>
      <c r="B51" s="169"/>
      <c r="C51" s="169"/>
      <c r="D51" s="169"/>
      <c r="E51" s="169"/>
    </row>
    <row r="52" spans="1:5">
      <c r="A52" s="169"/>
      <c r="B52" s="169"/>
      <c r="C52" s="169"/>
      <c r="D52" s="169"/>
      <c r="E52" s="169"/>
    </row>
    <row r="53" spans="1:5">
      <c r="A53" s="169"/>
      <c r="B53" s="169"/>
      <c r="C53" s="169"/>
      <c r="D53" s="169"/>
      <c r="E53" s="169"/>
    </row>
    <row r="54" spans="1:5">
      <c r="A54" s="169"/>
      <c r="B54" s="169"/>
      <c r="C54" s="169"/>
      <c r="D54" s="169"/>
      <c r="E54" s="169"/>
    </row>
    <row r="55" spans="1:5">
      <c r="A55" s="169"/>
      <c r="B55" s="169"/>
      <c r="C55" s="169"/>
      <c r="D55" s="169"/>
      <c r="E55" s="169"/>
    </row>
    <row r="56" spans="1: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>
      <c r="A2" s="187" t="s">
        <v>136</v>
      </c>
      <c r="B2" s="267" t="str">
        <f>'ФИ-Почетна'!$C$18</f>
        <v>АД Грозд Струмица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>
      <c r="A7" s="191" t="s">
        <v>157</v>
      </c>
      <c r="B7" s="192">
        <f>Капитал!B9</f>
        <v>88162</v>
      </c>
      <c r="C7" s="192">
        <f>Капитал!C9</f>
        <v>0</v>
      </c>
      <c r="D7" s="192">
        <f>Капитал!D9</f>
        <v>119130</v>
      </c>
      <c r="E7" s="192">
        <f>Капитал!E9</f>
        <v>677707</v>
      </c>
      <c r="F7" s="192">
        <f>Капитал!F9</f>
        <v>0</v>
      </c>
      <c r="G7" s="193">
        <f>Капитал!G9</f>
        <v>884999</v>
      </c>
    </row>
    <row r="8" spans="1:7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47064</v>
      </c>
      <c r="F12" s="195">
        <f>Капитал!F14</f>
        <v>0</v>
      </c>
      <c r="G12" s="193">
        <f>Капитал!G14</f>
        <v>47064</v>
      </c>
    </row>
    <row r="13" spans="1:7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54739</v>
      </c>
      <c r="E16" s="195">
        <f>Капитал!E18</f>
        <v>0</v>
      </c>
      <c r="F16" s="195">
        <f>Капитал!F18</f>
        <v>0</v>
      </c>
      <c r="G16" s="193">
        <f>Капитал!G18</f>
        <v>54739</v>
      </c>
    </row>
    <row r="17" spans="1:7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>
      <c r="A26" s="198" t="s">
        <v>156</v>
      </c>
      <c r="B26" s="199">
        <f>Капитал!B28</f>
        <v>88162</v>
      </c>
      <c r="C26" s="199">
        <f>Капитал!C28</f>
        <v>0</v>
      </c>
      <c r="D26" s="199">
        <f>Капитал!D28</f>
        <v>173869</v>
      </c>
      <c r="E26" s="199">
        <f>Капитал!E28</f>
        <v>724771</v>
      </c>
      <c r="F26" s="199">
        <f>Капитал!F28</f>
        <v>0</v>
      </c>
      <c r="G26" s="199">
        <f>Капитал!G28</f>
        <v>986802</v>
      </c>
    </row>
    <row r="27" spans="1:7" ht="13.5" thickTop="1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32094</v>
      </c>
      <c r="F31" s="195">
        <f>Капитал!F33</f>
        <v>0</v>
      </c>
      <c r="G31" s="201">
        <f>Капитал!G33</f>
        <v>32094</v>
      </c>
    </row>
    <row r="32" spans="1:7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>
      <c r="A35" s="194" t="s">
        <v>242</v>
      </c>
      <c r="B35" s="195">
        <f>Капитал!B37</f>
        <v>0</v>
      </c>
      <c r="C35" s="195">
        <f>Капитал!C37</f>
        <v>8086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8086</v>
      </c>
    </row>
    <row r="36" spans="1:7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>
      <c r="A44" s="196" t="s">
        <v>155</v>
      </c>
      <c r="B44" s="197">
        <f>Капитал!B46</f>
        <v>-8086</v>
      </c>
      <c r="C44" s="197">
        <f>Капитал!C46</f>
        <v>0</v>
      </c>
      <c r="D44" s="197">
        <f>Капитал!D46</f>
        <v>0</v>
      </c>
      <c r="E44" s="197">
        <f>Капитал!E46</f>
        <v>-458</v>
      </c>
      <c r="F44" s="197">
        <f>Капитал!F46</f>
        <v>0</v>
      </c>
      <c r="G44" s="201">
        <f>Капитал!G46</f>
        <v>-8544</v>
      </c>
    </row>
    <row r="45" spans="1:7" ht="14.25" thickTop="1" thickBot="1">
      <c r="A45" s="198" t="s">
        <v>158</v>
      </c>
      <c r="B45" s="199">
        <f>Капитал!B47</f>
        <v>80076</v>
      </c>
      <c r="C45" s="199">
        <f>Капитал!C47</f>
        <v>8086</v>
      </c>
      <c r="D45" s="199">
        <f>Капитал!D47</f>
        <v>173869</v>
      </c>
      <c r="E45" s="199">
        <f>Капитал!E47</f>
        <v>756407</v>
      </c>
      <c r="F45" s="199">
        <f>Капитал!F47</f>
        <v>0</v>
      </c>
      <c r="G45" s="199">
        <f>Капитал!G47</f>
        <v>1018438</v>
      </c>
    </row>
    <row r="46" spans="1:7" ht="13.5" thickTop="1">
      <c r="A46" s="185"/>
      <c r="B46" s="185"/>
      <c r="C46" s="185"/>
      <c r="D46" s="185"/>
      <c r="E46" s="185"/>
      <c r="F46" s="185"/>
      <c r="G46" s="185"/>
    </row>
    <row r="47" spans="1:7">
      <c r="A47" s="185"/>
      <c r="B47" s="185"/>
      <c r="C47" s="185"/>
      <c r="D47" s="185"/>
      <c r="E47" s="185"/>
      <c r="F47" s="185"/>
      <c r="G47" s="185"/>
    </row>
    <row r="48" spans="1:7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Jasmina</cp:lastModifiedBy>
  <cp:lastPrinted>2023-03-15T09:39:17Z</cp:lastPrinted>
  <dcterms:created xsi:type="dcterms:W3CDTF">2008-02-12T15:15:13Z</dcterms:created>
  <dcterms:modified xsi:type="dcterms:W3CDTF">2023-03-15T10:25:23Z</dcterms:modified>
</cp:coreProperties>
</file>