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 MK\USB 29.07.13 vo ova rabotam\3 SMETKOVODSTVO\2 od desktop 25.01.16\berza\2023\30.09.2023\"/>
    </mc:Choice>
  </mc:AlternateContent>
  <xr:revisionPtr revIDLastSave="0" documentId="13_ncr:1_{92A36EA1-1BEA-4C47-B775-39534952081E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activeTab="1" xr2:uid="{00000000-000D-0000-FFFF-FFFF00000000}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D15" i="23" l="1"/>
  <c r="D11" i="23"/>
  <c r="D44" i="23"/>
  <c r="D44" i="25" s="1"/>
  <c r="C44" i="23"/>
  <c r="C44" i="25" s="1"/>
  <c r="E55" i="23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5"/>
  <c r="C4" i="23"/>
  <c r="C2" i="25"/>
  <c r="C1" i="23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3" i="25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37" i="23"/>
  <c r="E37" i="25" s="1"/>
  <c r="E35" i="23"/>
  <c r="E35" i="25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3"/>
  <c r="C26" i="25" s="1"/>
  <c r="E25" i="23"/>
  <c r="E25" i="25" s="1"/>
  <c r="E24" i="23"/>
  <c r="E24" i="25" s="1"/>
  <c r="E23" i="23"/>
  <c r="E23" i="25" s="1"/>
  <c r="D22" i="23"/>
  <c r="D22" i="25" s="1"/>
  <c r="C22" i="23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C11" i="23"/>
  <c r="C11" i="25" s="1"/>
  <c r="C43" i="23" l="1"/>
  <c r="C57" i="23" s="1"/>
  <c r="E22" i="23"/>
  <c r="E22" i="25" s="1"/>
  <c r="D15" i="25"/>
  <c r="D21" i="23"/>
  <c r="D21" i="25" s="1"/>
  <c r="D43" i="23"/>
  <c r="D57" i="23" s="1"/>
  <c r="D11" i="25"/>
  <c r="E44" i="23"/>
  <c r="E44" i="25" s="1"/>
  <c r="C43" i="25"/>
  <c r="C22" i="25"/>
  <c r="E11" i="23"/>
  <c r="E11" i="25" s="1"/>
  <c r="C15" i="23"/>
  <c r="E26" i="23"/>
  <c r="E26" i="25" s="1"/>
  <c r="D57" i="25" l="1"/>
  <c r="D43" i="25"/>
  <c r="E43" i="23"/>
  <c r="E43" i="25" s="1"/>
  <c r="C57" i="25"/>
  <c r="E15" i="23"/>
  <c r="E15" i="25" s="1"/>
  <c r="C15" i="25"/>
  <c r="C21" i="23"/>
  <c r="D30" i="23"/>
  <c r="D30" i="25" s="1"/>
  <c r="E57" i="23" l="1"/>
  <c r="E57" i="25" s="1"/>
  <c r="D32" i="23"/>
  <c r="D32" i="25" s="1"/>
  <c r="C21" i="25"/>
  <c r="C30" i="23"/>
  <c r="E21" i="23"/>
  <c r="E21" i="25" s="1"/>
  <c r="D34" i="23" l="1"/>
  <c r="D36" i="23" s="1"/>
  <c r="D36" i="25" s="1"/>
  <c r="C32" i="23"/>
  <c r="E30" i="23"/>
  <c r="E30" i="25" s="1"/>
  <c r="C30" i="25"/>
  <c r="D38" i="23" l="1"/>
  <c r="D38" i="25" s="1"/>
  <c r="D34" i="25"/>
  <c r="C32" i="25"/>
  <c r="E32" i="23"/>
  <c r="E32" i="25" s="1"/>
  <c r="C34" i="23"/>
  <c r="C36" i="23" l="1"/>
  <c r="C34" i="25"/>
  <c r="E34" i="23"/>
  <c r="E34" i="25" s="1"/>
  <c r="C38" i="23"/>
  <c r="C38" i="25" l="1"/>
  <c r="E38" i="23"/>
  <c r="E38" i="25" s="1"/>
  <c r="C36" i="25"/>
  <c r="E36" i="23"/>
  <c r="E36" i="25" s="1"/>
</calcChain>
</file>

<file path=xl/sharedStrings.xml><?xml version="1.0" encoding="utf-8"?>
<sst xmlns="http://schemas.openxmlformats.org/spreadsheetml/2006/main" count="168" uniqueCount="137">
  <si>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</si>
  <si>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</si>
  <si>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</si>
  <si>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</si>
  <si>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</si>
  <si>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</si>
  <si>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</si>
  <si>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</si>
  <si>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</si>
  <si>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</si>
  <si>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</si>
  <si>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</si>
  <si>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</si>
  <si>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</si>
  <si>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</si>
  <si>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</si>
  <si>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</si>
  <si>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</si>
  <si>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</si>
  <si>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</si>
  <si>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</si>
  <si>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</si>
  <si>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</si>
  <si>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</si>
  <si>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</si>
  <si>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</si>
  <si>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</si>
  <si>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</si>
  <si>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</si>
  <si>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</si>
  <si>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</si>
  <si>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</si>
  <si>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</si>
  <si>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</si>
  <si>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</si>
  <si>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</si>
  <si>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</si>
  <si>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</si>
  <si>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</si>
  <si>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</si>
  <si>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</si>
  <si>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</si>
  <si>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</si>
  <si>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</si>
  <si>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</si>
  <si>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</si>
  <si>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</si>
  <si>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</si>
  <si>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</si>
  <si>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</si>
  <si>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</si>
  <si>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</si>
  <si>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</si>
  <si>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</si>
  <si>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</si>
  <si>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</si>
  <si>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</si>
  <si>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</si>
  <si>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</si>
  <si>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</si>
  <si>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</si>
  <si>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</si>
  <si>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</si>
  <si>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</si>
  <si>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</si>
  <si>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</si>
  <si>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</si>
  <si>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</si>
  <si>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</si>
  <si>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</si>
  <si>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</si>
  <si>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</si>
  <si>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</si>
  <si>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</si>
  <si>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</si>
  <si>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</si>
  <si>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</si>
  <si>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</si>
  <si>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</si>
  <si>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</si>
  <si>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</si>
  <si>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</si>
  <si>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</si>
  <si>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</si>
  <si>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</si>
  <si>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</si>
  <si>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</si>
  <si>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</si>
  <si>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</si>
  <si>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</si>
  <si>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</si>
  <si>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</si>
  <si>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</si>
  <si>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</si>
  <si>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</si>
  <si>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</si>
  <si>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</si>
  <si>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</si>
  <si>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</si>
  <si>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</si>
  <si>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</si>
  <si>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</si>
  <si>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</si>
  <si>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</si>
  <si>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</si>
  <si>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</si>
  <si>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</si>
  <si>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</si>
  <si>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</si>
  <si>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</si>
  <si>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</si>
  <si>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</si>
  <si>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</si>
  <si>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</si>
  <si>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</si>
  <si>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</si>
  <si>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</si>
  <si>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</si>
  <si>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</si>
  <si>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</si>
  <si>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</si>
  <si>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</si>
  <si>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</si>
  <si>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</si>
  <si>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</si>
  <si>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</si>
  <si>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</si>
  <si>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</si>
  <si>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</si>
  <si>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</si>
  <si>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</si>
  <si>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</si>
  <si>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</si>
  <si>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</si>
  <si>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</si>
  <si>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</si>
  <si>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Мермерен Комбинат АД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</si>
</sst>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42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/>
    <xf numFmtId="0" fontId="5" fillId="3" borderId="0" xfId="5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right" vertical="top" wrapText="1"/>
    </xf>
    <xf numFmtId="0" fontId="5" fillId="2" borderId="0" xfId="0" applyFont="1" applyFill="1"/>
    <xf numFmtId="0" fontId="3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12" fillId="2" borderId="0" xfId="0" applyFont="1" applyFill="1"/>
    <xf numFmtId="0" fontId="3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3" fontId="5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Border="1"/>
    <xf numFmtId="3" fontId="3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3" fontId="3" fillId="3" borderId="2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3" borderId="0" xfId="5" applyFill="1" applyAlignment="1">
      <alignment horizontal="right" vertical="top" wrapText="1"/>
    </xf>
    <xf numFmtId="0" fontId="3" fillId="3" borderId="0" xfId="5" applyFont="1" applyFill="1" applyAlignment="1">
      <alignment horizontal="center"/>
    </xf>
    <xf numFmtId="0" fontId="5" fillId="3" borderId="0" xfId="5" applyFill="1"/>
    <xf numFmtId="49" fontId="3" fillId="3" borderId="0" xfId="5" applyNumberFormat="1" applyFont="1" applyFill="1" applyAlignment="1">
      <alignment horizontal="left" vertical="top" wrapText="1"/>
    </xf>
    <xf numFmtId="0" fontId="3" fillId="3" borderId="0" xfId="5" applyFont="1" applyFill="1" applyAlignment="1">
      <alignment horizontal="left"/>
    </xf>
    <xf numFmtId="0" fontId="8" fillId="3" borderId="0" xfId="5" applyFont="1" applyFill="1" applyAlignment="1">
      <alignment vertical="center" wrapText="1"/>
    </xf>
    <xf numFmtId="0" fontId="2" fillId="3" borderId="0" xfId="5" applyFont="1" applyFill="1"/>
    <xf numFmtId="0" fontId="2" fillId="3" borderId="0" xfId="5" applyFont="1" applyFill="1" applyAlignment="1">
      <alignment horizontal="center" vertical="center" wrapText="1"/>
    </xf>
    <xf numFmtId="0" fontId="2" fillId="2" borderId="0" xfId="5" applyFont="1" applyFill="1"/>
    <xf numFmtId="0" fontId="3" fillId="3" borderId="2" xfId="5" applyFont="1" applyFill="1" applyBorder="1" applyAlignment="1">
      <alignment horizontal="center" vertical="center" wrapText="1"/>
    </xf>
    <xf numFmtId="0" fontId="5" fillId="2" borderId="0" xfId="5" applyFill="1" applyAlignment="1">
      <alignment horizontal="center" vertical="center"/>
    </xf>
    <xf numFmtId="0" fontId="10" fillId="3" borderId="2" xfId="5" applyFont="1" applyFill="1" applyBorder="1" applyAlignment="1">
      <alignment horizontal="center" vertical="center" wrapText="1"/>
    </xf>
    <xf numFmtId="0" fontId="5" fillId="3" borderId="2" xfId="5" applyFill="1" applyBorder="1" applyAlignment="1">
      <alignment horizontal="center" vertical="center" wrapText="1"/>
    </xf>
    <xf numFmtId="0" fontId="5" fillId="3" borderId="2" xfId="5" applyFill="1" applyBorder="1" applyAlignment="1">
      <alignment horizontal="left" vertical="top" wrapText="1"/>
    </xf>
    <xf numFmtId="0" fontId="3" fillId="3" borderId="2" xfId="5" applyFont="1" applyFill="1" applyBorder="1" applyAlignment="1">
      <alignment horizontal="left" vertical="top" wrapText="1"/>
    </xf>
    <xf numFmtId="0" fontId="5" fillId="3" borderId="0" xfId="5" applyFill="1" applyAlignment="1">
      <alignment horizontal="center" vertical="center" wrapText="1"/>
    </xf>
    <xf numFmtId="3" fontId="5" fillId="3" borderId="0" xfId="5" applyNumberFormat="1" applyFill="1" applyAlignment="1">
      <alignment horizontal="right" vertical="center"/>
    </xf>
    <xf numFmtId="3" fontId="3" fillId="3" borderId="0" xfId="5" applyNumberFormat="1" applyFont="1" applyFill="1" applyAlignment="1">
      <alignment horizontal="right" vertical="center"/>
    </xf>
    <xf numFmtId="0" fontId="5" fillId="3" borderId="0" xfId="5" applyFill="1" applyAlignment="1">
      <alignment horizontal="left" vertical="top" wrapText="1"/>
    </xf>
    <xf numFmtId="0" fontId="2" fillId="3" borderId="0" xfId="5" applyFont="1" applyFill="1" applyAlignment="1">
      <alignment horizontal="left" vertical="top" wrapText="1"/>
    </xf>
    <xf numFmtId="0" fontId="5" fillId="2" borderId="0" xfId="5" applyFill="1" applyAlignment="1">
      <alignment horizontal="left" vertical="top" wrapText="1"/>
    </xf>
    <xf numFmtId="0" fontId="2" fillId="2" borderId="0" xfId="5" applyFont="1" applyFill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Border="1" applyAlignment="1" applyProtection="1">
      <alignment horizontal="left" vertical="top" wrapText="1"/>
      <protection locked="0"/>
    </xf>
    <xf numFmtId="0" fontId="5" fillId="0" borderId="2" xfId="5" applyBorder="1" applyAlignment="1" applyProtection="1">
      <alignment horizontal="left" vertical="top" wrapText="1"/>
      <protection locked="0"/>
    </xf>
    <xf numFmtId="0" fontId="5" fillId="0" borderId="0" xfId="5"/>
    <xf numFmtId="0" fontId="20" fillId="0" borderId="0" xfId="5" applyFont="1"/>
    <xf numFmtId="0" fontId="5" fillId="0" borderId="5" xfId="5" applyBorder="1"/>
    <xf numFmtId="0" fontId="5" fillId="0" borderId="6" xfId="5" applyBorder="1"/>
    <xf numFmtId="0" fontId="5" fillId="0" borderId="0" xfId="5" applyAlignment="1">
      <alignment vertical="center"/>
    </xf>
    <xf numFmtId="0" fontId="5" fillId="0" borderId="5" xfId="5" applyBorder="1" applyAlignment="1">
      <alignment vertical="center"/>
    </xf>
    <xf numFmtId="0" fontId="5" fillId="0" borderId="6" xfId="5" applyBorder="1" applyAlignment="1">
      <alignment vertical="center"/>
    </xf>
    <xf numFmtId="0" fontId="20" fillId="0" borderId="0" xfId="5" applyFont="1" applyAlignment="1">
      <alignment vertical="center"/>
    </xf>
    <xf numFmtId="0" fontId="5" fillId="0" borderId="0" xfId="5" applyAlignment="1">
      <alignment horizontal="left" vertical="center"/>
    </xf>
    <xf numFmtId="0" fontId="14" fillId="0" borderId="0" xfId="5" applyFont="1" applyAlignment="1">
      <alignment vertical="top" wrapText="1"/>
    </xf>
    <xf numFmtId="0" fontId="14" fillId="0" borderId="0" xfId="5" applyFont="1" applyAlignment="1">
      <alignment vertical="top"/>
    </xf>
    <xf numFmtId="0" fontId="5" fillId="0" borderId="18" xfId="5" applyBorder="1" applyAlignment="1">
      <alignment vertical="center"/>
    </xf>
    <xf numFmtId="0" fontId="5" fillId="0" borderId="19" xfId="5" applyBorder="1" applyAlignment="1">
      <alignment vertical="center"/>
    </xf>
    <xf numFmtId="0" fontId="3" fillId="0" borderId="20" xfId="5" applyFont="1" applyBorder="1" applyAlignment="1">
      <alignment horizontal="left" vertical="center"/>
    </xf>
    <xf numFmtId="0" fontId="3" fillId="0" borderId="21" xfId="5" applyFont="1" applyBorder="1" applyAlignment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>
      <alignment vertical="center"/>
    </xf>
    <xf numFmtId="0" fontId="3" fillId="0" borderId="21" xfId="5" applyFont="1" applyBorder="1" applyAlignment="1">
      <alignment vertical="center"/>
    </xf>
    <xf numFmtId="0" fontId="5" fillId="0" borderId="22" xfId="5" applyBorder="1" applyAlignment="1">
      <alignment vertical="center"/>
    </xf>
    <xf numFmtId="0" fontId="5" fillId="0" borderId="23" xfId="5" applyBorder="1" applyAlignment="1">
      <alignment vertical="center"/>
    </xf>
    <xf numFmtId="0" fontId="5" fillId="0" borderId="24" xfId="5" applyBorder="1" applyAlignment="1">
      <alignment horizontal="left" vertical="center"/>
    </xf>
    <xf numFmtId="0" fontId="5" fillId="0" borderId="25" xfId="5" applyBorder="1" applyAlignment="1">
      <alignment horizontal="left" vertical="center"/>
    </xf>
    <xf numFmtId="0" fontId="5" fillId="0" borderId="26" xfId="5" applyBorder="1" applyAlignment="1">
      <alignment horizontal="left" vertical="center"/>
    </xf>
    <xf numFmtId="0" fontId="15" fillId="0" borderId="0" xfId="5" applyFont="1" applyAlignment="1">
      <alignment vertical="center"/>
    </xf>
    <xf numFmtId="0" fontId="5" fillId="0" borderId="7" xfId="5" applyBorder="1"/>
    <xf numFmtId="0" fontId="5" fillId="0" borderId="8" xfId="5" applyBorder="1"/>
    <xf numFmtId="0" fontId="5" fillId="0" borderId="9" xfId="5" applyBorder="1"/>
    <xf numFmtId="3" fontId="5" fillId="4" borderId="2" xfId="5" applyNumberFormat="1" applyFill="1" applyBorder="1" applyAlignment="1" applyProtection="1">
      <alignment horizontal="right" vertical="center"/>
      <protection locked="0"/>
    </xf>
    <xf numFmtId="0" fontId="5" fillId="0" borderId="0" xfId="5" applyAlignment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0" fontId="3" fillId="0" borderId="0" xfId="5" applyFont="1" applyAlignment="1">
      <alignment horizontal="left" vertical="center" indent="1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/>
    </xf>
    <xf numFmtId="0" fontId="4" fillId="0" borderId="0" xfId="5" applyFont="1" applyAlignment="1">
      <alignment horizontal="left" vertical="center"/>
    </xf>
    <xf numFmtId="0" fontId="13" fillId="0" borderId="5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6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top"/>
    </xf>
    <xf numFmtId="0" fontId="11" fillId="0" borderId="4" xfId="5" applyFont="1" applyBorder="1" applyAlignment="1">
      <alignment horizontal="center" vertical="top"/>
    </xf>
    <xf numFmtId="0" fontId="11" fillId="0" borderId="10" xfId="5" applyFont="1" applyBorder="1" applyAlignment="1">
      <alignment horizontal="center" vertical="top"/>
    </xf>
    <xf numFmtId="0" fontId="11" fillId="0" borderId="0" xfId="5" applyFont="1" applyAlignment="1">
      <alignment horizontal="center" vertical="top"/>
    </xf>
    <xf numFmtId="49" fontId="3" fillId="3" borderId="0" xfId="0" applyNumberFormat="1" applyFont="1" applyFill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3" borderId="0" xfId="5" applyFont="1" applyFill="1" applyAlignment="1">
      <alignment horizontal="center" vertical="center" wrapText="1"/>
    </xf>
    <xf numFmtId="0" fontId="5" fillId="3" borderId="0" xfId="5" applyFill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5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wrapText="1"/>
    </xf>
    <xf numFmtId="49" fontId="3" fillId="3" borderId="0" xfId="5" applyNumberFormat="1" applyFont="1" applyFill="1" applyAlignment="1">
      <alignment horizontal="left" vertical="top" wrapText="1"/>
    </xf>
    <xf numFmtId="0" fontId="3" fillId="3" borderId="0" xfId="5" applyFont="1" applyFill="1" applyAlignment="1">
      <alignment horizontal="left" vertical="top" wrapText="1"/>
    </xf>
    <xf numFmtId="0" fontId="3" fillId="3" borderId="11" xfId="5" applyFont="1" applyFill="1" applyBorder="1" applyAlignment="1">
      <alignment horizontal="center" vertical="center" wrapText="1"/>
    </xf>
    <xf numFmtId="0" fontId="3" fillId="3" borderId="12" xfId="5" applyFont="1" applyFill="1" applyBorder="1" applyAlignment="1">
      <alignment horizontal="center" vertical="center" wrapText="1"/>
    </xf>
    <xf numFmtId="0" fontId="3" fillId="3" borderId="13" xfId="5" applyFont="1" applyFill="1" applyBorder="1" applyAlignment="1">
      <alignment horizontal="center" vertical="center" wrapText="1"/>
    </xf>
    <xf numFmtId="0" fontId="2" fillId="3" borderId="8" xfId="5" applyFont="1" applyFill="1" applyBorder="1" applyAlignment="1">
      <alignment horizontal="center" vertical="center" wrapText="1"/>
    </xf>
    <xf numFmtId="0" fontId="5" fillId="2" borderId="3" xfId="5" applyFill="1" applyBorder="1" applyAlignment="1">
      <alignment horizontal="center" vertical="center" wrapText="1"/>
    </xf>
    <xf numFmtId="0" fontId="5" fillId="2" borderId="4" xfId="5" applyFill="1" applyBorder="1" applyAlignment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Style 1" xfId="9" xr:uid="{00000000-0005-0000-0000-000009000000}"/>
    <cellStyle name="Styl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0" workbookViewId="0">
      <selection activeCell="C22" sqref="C22"/>
    </sheetView>
  </sheetViews>
  <sheetFormatPr defaultColWidth="9.109375" defaultRowHeight="13.2" x14ac:dyDescent="0.25"/>
  <cols>
    <col min="1" max="1" width="9.109375" style="71"/>
    <col min="2" max="2" width="17.6640625" style="71" customWidth="1"/>
    <col min="3" max="3" width="16.44140625" style="71" customWidth="1"/>
    <col min="4" max="9" width="9.109375" style="71"/>
    <col min="10" max="17" width="9.109375" style="75"/>
    <col min="18" max="249" width="9.109375" style="71"/>
    <col min="250" max="250" width="12.44140625" style="71" customWidth="1"/>
    <col min="251" max="251" width="23.44140625" style="71" customWidth="1"/>
    <col min="252" max="252" width="21.33203125" style="71" customWidth="1"/>
    <col min="253" max="253" width="22.109375" style="71" customWidth="1"/>
    <col min="254" max="16384" width="9.109375" style="71"/>
  </cols>
  <sheetData>
    <row r="1" spans="1:250" ht="19.5" customHeight="1" thickTop="1" x14ac:dyDescent="0.25">
      <c r="A1" s="117"/>
      <c r="B1" s="118"/>
      <c r="C1" s="118"/>
      <c r="D1" s="118"/>
      <c r="E1" s="118"/>
      <c r="F1" s="118"/>
      <c r="G1" s="118"/>
      <c r="H1" s="119"/>
      <c r="I1" s="120"/>
      <c r="J1" s="120"/>
      <c r="K1" s="120"/>
      <c r="L1" s="120"/>
      <c r="M1" s="120"/>
      <c r="N1" s="120"/>
      <c r="O1" s="120"/>
      <c r="P1" s="120"/>
      <c r="Q1" s="120"/>
      <c r="R1" s="120"/>
      <c r="IP1" s="72"/>
    </row>
    <row r="2" spans="1:250" ht="19.5" customHeight="1" x14ac:dyDescent="0.25">
      <c r="A2" s="73"/>
      <c r="H2" s="74"/>
      <c r="T2" s="72"/>
      <c r="U2" s="72"/>
      <c r="V2" s="72"/>
      <c r="W2" s="72"/>
      <c r="X2" s="72"/>
      <c r="Y2" s="72"/>
      <c r="IP2" s="72"/>
    </row>
    <row r="3" spans="1:250" ht="19.5" customHeight="1" x14ac:dyDescent="0.25">
      <c r="A3" s="73"/>
      <c r="H3" s="74"/>
      <c r="T3" s="72" t="s">
        <v>63</v>
      </c>
      <c r="U3" s="72" t="s">
        <v>64</v>
      </c>
      <c r="V3" s="72" t="s">
        <v>65</v>
      </c>
      <c r="W3" s="72"/>
      <c r="X3" s="72"/>
      <c r="Y3" s="72"/>
      <c r="IP3" s="72"/>
    </row>
    <row r="4" spans="1:250" s="75" customFormat="1" ht="17.25" customHeight="1" x14ac:dyDescent="0.25">
      <c r="A4" s="76"/>
      <c r="H4" s="77"/>
      <c r="T4" s="78" t="s">
        <v>41</v>
      </c>
      <c r="U4" s="78">
        <v>2011</v>
      </c>
      <c r="V4" s="78" t="s">
        <v>66</v>
      </c>
      <c r="W4" s="78"/>
      <c r="X4" s="78"/>
      <c r="Y4" s="78"/>
      <c r="IP4" s="78"/>
    </row>
    <row r="5" spans="1:250" s="75" customFormat="1" ht="17.25" customHeight="1" x14ac:dyDescent="0.25">
      <c r="A5" s="76"/>
      <c r="H5" s="77"/>
      <c r="T5" s="78" t="s">
        <v>42</v>
      </c>
      <c r="U5" s="78">
        <v>2012</v>
      </c>
      <c r="V5" s="78" t="s">
        <v>67</v>
      </c>
      <c r="W5" s="78"/>
      <c r="X5" s="78"/>
      <c r="Y5" s="78"/>
      <c r="IP5" s="78"/>
    </row>
    <row r="6" spans="1:250" s="75" customFormat="1" ht="17.25" customHeight="1" x14ac:dyDescent="0.25">
      <c r="A6" s="76"/>
      <c r="H6" s="77"/>
      <c r="J6" s="112"/>
      <c r="K6" s="112"/>
      <c r="L6" s="112"/>
      <c r="M6" s="112"/>
      <c r="N6" s="112"/>
      <c r="O6" s="112"/>
      <c r="P6" s="112"/>
      <c r="Q6" s="112"/>
      <c r="T6" s="78"/>
      <c r="U6" s="78">
        <v>2013</v>
      </c>
      <c r="V6" s="78" t="s">
        <v>68</v>
      </c>
      <c r="W6" s="78"/>
      <c r="X6" s="78"/>
      <c r="Y6" s="78"/>
      <c r="IP6" s="78"/>
    </row>
    <row r="7" spans="1:250" s="75" customFormat="1" ht="17.25" customHeight="1" x14ac:dyDescent="0.25">
      <c r="A7" s="76"/>
      <c r="H7" s="77"/>
      <c r="J7" s="112"/>
      <c r="K7" s="112"/>
      <c r="L7" s="112"/>
      <c r="M7" s="112"/>
      <c r="N7" s="112"/>
      <c r="O7" s="112"/>
      <c r="P7" s="112"/>
      <c r="Q7" s="112"/>
      <c r="T7" s="78"/>
      <c r="U7" s="78">
        <v>2014</v>
      </c>
      <c r="V7" s="78" t="s">
        <v>69</v>
      </c>
      <c r="W7" s="78"/>
      <c r="X7" s="78"/>
      <c r="Y7" s="78"/>
      <c r="IP7" s="78"/>
    </row>
    <row r="8" spans="1:250" ht="19.5" customHeight="1" x14ac:dyDescent="0.25">
      <c r="A8" s="76"/>
      <c r="B8" s="75"/>
      <c r="C8" s="75"/>
      <c r="D8" s="75"/>
      <c r="E8" s="75"/>
      <c r="F8" s="75"/>
      <c r="G8" s="75"/>
      <c r="H8" s="77"/>
      <c r="I8" s="75"/>
      <c r="J8" s="112"/>
      <c r="K8" s="112"/>
      <c r="L8" s="112"/>
      <c r="M8" s="112"/>
      <c r="N8" s="112"/>
      <c r="O8" s="112"/>
      <c r="P8" s="112"/>
      <c r="Q8" s="79"/>
      <c r="R8" s="75"/>
      <c r="U8" s="72">
        <v>2015</v>
      </c>
      <c r="V8" s="72"/>
      <c r="W8" s="72"/>
      <c r="X8" s="72"/>
      <c r="Y8" s="72"/>
      <c r="IP8" s="72"/>
    </row>
    <row r="9" spans="1:250" ht="19.5" customHeight="1" x14ac:dyDescent="0.25">
      <c r="A9" s="114" t="s">
        <v>70</v>
      </c>
      <c r="B9" s="115"/>
      <c r="C9" s="115"/>
      <c r="D9" s="115"/>
      <c r="E9" s="115"/>
      <c r="F9" s="115"/>
      <c r="G9" s="115"/>
      <c r="H9" s="116"/>
      <c r="I9" s="80"/>
      <c r="J9" s="112"/>
      <c r="K9" s="112"/>
      <c r="L9" s="112"/>
      <c r="M9" s="112"/>
      <c r="N9" s="112"/>
      <c r="O9" s="112"/>
      <c r="P9" s="112"/>
      <c r="Q9" s="112"/>
      <c r="R9" s="81"/>
      <c r="U9" s="72">
        <v>2016</v>
      </c>
      <c r="V9" s="72"/>
      <c r="W9" s="72"/>
      <c r="X9" s="72"/>
      <c r="Y9" s="72"/>
      <c r="IP9" s="72"/>
    </row>
    <row r="10" spans="1:250" ht="19.5" customHeight="1" x14ac:dyDescent="0.25">
      <c r="A10" s="114"/>
      <c r="B10" s="115"/>
      <c r="C10" s="115"/>
      <c r="D10" s="115"/>
      <c r="E10" s="115"/>
      <c r="F10" s="115"/>
      <c r="G10" s="115"/>
      <c r="H10" s="116"/>
      <c r="J10" s="112"/>
      <c r="K10" s="112"/>
      <c r="L10" s="112"/>
      <c r="M10" s="112"/>
      <c r="N10" s="112"/>
      <c r="O10" s="112"/>
      <c r="P10" s="112"/>
      <c r="Q10" s="112"/>
      <c r="U10" s="72">
        <v>2017</v>
      </c>
      <c r="V10" s="72"/>
      <c r="W10" s="78"/>
      <c r="X10" s="72"/>
      <c r="Y10" s="72"/>
      <c r="IP10" s="72"/>
    </row>
    <row r="11" spans="1:250" ht="19.5" customHeight="1" x14ac:dyDescent="0.25">
      <c r="A11" s="73"/>
      <c r="H11" s="74"/>
      <c r="J11" s="112"/>
      <c r="K11" s="112"/>
      <c r="L11" s="112"/>
      <c r="M11" s="112"/>
      <c r="N11" s="112"/>
      <c r="O11" s="112"/>
      <c r="P11" s="112"/>
      <c r="Q11" s="112"/>
      <c r="U11" s="72">
        <v>2018</v>
      </c>
      <c r="V11" s="72"/>
      <c r="W11" s="78"/>
      <c r="X11" s="72"/>
      <c r="Y11" s="72"/>
      <c r="IP11" s="72"/>
    </row>
    <row r="12" spans="1:250" ht="19.5" customHeight="1" x14ac:dyDescent="0.25">
      <c r="A12" s="73"/>
      <c r="H12" s="74"/>
      <c r="J12" s="112"/>
      <c r="K12" s="112"/>
      <c r="L12" s="112"/>
      <c r="M12" s="112"/>
      <c r="N12" s="112"/>
      <c r="O12" s="112"/>
      <c r="P12" s="112"/>
      <c r="Q12" s="112"/>
      <c r="U12" s="72">
        <v>2019</v>
      </c>
      <c r="V12" s="72"/>
      <c r="W12" s="78"/>
      <c r="X12" s="72"/>
      <c r="Y12" s="72"/>
      <c r="IP12" s="72"/>
    </row>
    <row r="13" spans="1:250" ht="19.5" customHeight="1" x14ac:dyDescent="0.25">
      <c r="A13" s="73"/>
      <c r="H13" s="74"/>
      <c r="J13" s="112"/>
      <c r="K13" s="112"/>
      <c r="L13" s="112"/>
      <c r="M13" s="112"/>
      <c r="N13" s="112"/>
      <c r="O13" s="112"/>
      <c r="P13" s="112"/>
      <c r="Q13" s="112"/>
      <c r="U13" s="72">
        <v>2020</v>
      </c>
      <c r="V13" s="78"/>
      <c r="W13" s="78"/>
      <c r="X13" s="72"/>
      <c r="Y13" s="72"/>
      <c r="IP13" s="72"/>
    </row>
    <row r="14" spans="1:250" ht="19.5" customHeight="1" x14ac:dyDescent="0.25">
      <c r="A14" s="73"/>
      <c r="H14" s="74"/>
      <c r="J14" s="112"/>
      <c r="K14" s="112"/>
      <c r="L14" s="112"/>
      <c r="M14" s="112"/>
      <c r="N14" s="112"/>
      <c r="O14" s="112"/>
      <c r="P14" s="112"/>
      <c r="Q14" s="112"/>
      <c r="U14" s="78">
        <v>2021</v>
      </c>
      <c r="V14" s="78"/>
      <c r="W14" s="78"/>
      <c r="X14" s="72"/>
      <c r="Y14" s="72"/>
      <c r="IP14" s="72"/>
    </row>
    <row r="15" spans="1:250" s="75" customFormat="1" ht="19.5" customHeight="1" x14ac:dyDescent="0.25">
      <c r="A15" s="76"/>
      <c r="H15" s="77"/>
      <c r="J15" s="112"/>
      <c r="K15" s="112"/>
      <c r="L15" s="112"/>
      <c r="M15" s="112"/>
      <c r="N15" s="112"/>
      <c r="O15" s="112"/>
      <c r="P15" s="112"/>
      <c r="Q15" s="112"/>
      <c r="U15" s="78">
        <v>2022</v>
      </c>
      <c r="V15" s="78"/>
      <c r="W15" s="72"/>
      <c r="X15" s="78"/>
      <c r="Y15" s="78"/>
      <c r="IP15" s="78"/>
    </row>
    <row r="16" spans="1:250" s="75" customFormat="1" ht="19.5" customHeight="1" x14ac:dyDescent="0.25">
      <c r="A16" s="76"/>
      <c r="H16" s="77"/>
      <c r="I16" s="71"/>
      <c r="J16" s="112"/>
      <c r="K16" s="112"/>
      <c r="L16" s="112"/>
      <c r="M16" s="112"/>
      <c r="N16" s="112"/>
      <c r="O16" s="112"/>
      <c r="P16" s="112"/>
      <c r="Q16" s="112"/>
      <c r="U16" s="78">
        <v>2023</v>
      </c>
      <c r="V16" s="72"/>
      <c r="W16" s="72"/>
      <c r="X16" s="78"/>
      <c r="Y16" s="78"/>
      <c r="IP16" s="78"/>
    </row>
    <row r="17" spans="1:250" s="75" customFormat="1" ht="19.5" customHeight="1" thickBot="1" x14ac:dyDescent="0.3">
      <c r="A17" s="76"/>
      <c r="H17" s="77"/>
      <c r="I17" s="71"/>
      <c r="J17" s="113"/>
      <c r="K17" s="113"/>
      <c r="L17" s="113"/>
      <c r="M17" s="113"/>
      <c r="N17" s="113"/>
      <c r="O17" s="113"/>
      <c r="P17" s="113"/>
      <c r="Q17" s="113"/>
      <c r="U17" s="78">
        <v>2024</v>
      </c>
      <c r="V17" s="72"/>
      <c r="W17" s="72"/>
      <c r="X17" s="78"/>
      <c r="Y17" s="78"/>
      <c r="IP17" s="78"/>
    </row>
    <row r="18" spans="1:250" s="75" customFormat="1" ht="19.5" customHeight="1" thickTop="1" x14ac:dyDescent="0.25">
      <c r="A18" s="76"/>
      <c r="B18" s="82" t="s">
        <v>71</v>
      </c>
      <c r="C18" s="106" t="s">
        <v>136</v>
      </c>
      <c r="D18" s="107"/>
      <c r="E18" s="107"/>
      <c r="F18" s="107"/>
      <c r="G18" s="108"/>
      <c r="H18" s="77"/>
      <c r="I18" s="71"/>
      <c r="J18" s="105"/>
      <c r="K18" s="105"/>
      <c r="L18" s="105"/>
      <c r="M18" s="105"/>
      <c r="N18" s="105"/>
      <c r="O18" s="105"/>
      <c r="P18" s="105"/>
      <c r="Q18" s="105"/>
      <c r="U18" s="72">
        <v>2025</v>
      </c>
      <c r="V18" s="72"/>
      <c r="W18" s="72"/>
      <c r="X18" s="78"/>
      <c r="Y18" s="78"/>
      <c r="IP18" s="78"/>
    </row>
    <row r="19" spans="1:250" s="75" customFormat="1" ht="19.5" customHeight="1" x14ac:dyDescent="0.25">
      <c r="A19" s="73"/>
      <c r="B19" s="83" t="s">
        <v>72</v>
      </c>
      <c r="C19" s="109">
        <v>4058615</v>
      </c>
      <c r="D19" s="110"/>
      <c r="E19" s="110"/>
      <c r="F19" s="110"/>
      <c r="G19" s="111"/>
      <c r="H19" s="74"/>
      <c r="I19" s="71"/>
      <c r="J19" s="100"/>
      <c r="K19" s="100"/>
      <c r="L19" s="100"/>
      <c r="M19" s="100"/>
      <c r="N19" s="100"/>
      <c r="O19" s="100"/>
      <c r="P19" s="100"/>
      <c r="Q19" s="100"/>
      <c r="R19" s="71"/>
      <c r="U19" s="72">
        <v>2026</v>
      </c>
      <c r="V19" s="72"/>
      <c r="W19" s="72"/>
      <c r="X19" s="78"/>
      <c r="Y19" s="78"/>
      <c r="IP19" s="78"/>
    </row>
    <row r="20" spans="1:250" s="75" customFormat="1" ht="19.5" customHeight="1" x14ac:dyDescent="0.25">
      <c r="A20" s="73"/>
      <c r="B20" s="83" t="s">
        <v>73</v>
      </c>
      <c r="C20" s="7" t="s">
        <v>42</v>
      </c>
      <c r="D20" s="84"/>
      <c r="E20" s="84"/>
      <c r="F20" s="84"/>
      <c r="G20" s="85"/>
      <c r="H20" s="74"/>
      <c r="I20" s="71"/>
      <c r="J20" s="86"/>
      <c r="K20" s="86"/>
      <c r="L20" s="86"/>
      <c r="M20" s="86"/>
      <c r="N20" s="86"/>
      <c r="O20" s="86"/>
      <c r="P20" s="86"/>
      <c r="Q20" s="86"/>
      <c r="R20" s="71"/>
      <c r="U20" s="72">
        <v>2027</v>
      </c>
      <c r="V20" s="72"/>
      <c r="W20" s="72"/>
      <c r="X20" s="78"/>
      <c r="Y20" s="78"/>
      <c r="IP20" s="78"/>
    </row>
    <row r="21" spans="1:250" s="75" customFormat="1" ht="19.5" customHeight="1" x14ac:dyDescent="0.25">
      <c r="A21" s="73"/>
      <c r="B21" s="83" t="s">
        <v>74</v>
      </c>
      <c r="C21" s="5" t="s">
        <v>42</v>
      </c>
      <c r="D21" s="87"/>
      <c r="E21" s="87"/>
      <c r="F21" s="87"/>
      <c r="G21" s="88"/>
      <c r="H21" s="74"/>
      <c r="I21" s="71"/>
      <c r="J21" s="100"/>
      <c r="K21" s="100"/>
      <c r="L21" s="100"/>
      <c r="M21" s="100"/>
      <c r="N21" s="100"/>
      <c r="O21" s="100"/>
      <c r="P21" s="100"/>
      <c r="Q21" s="100"/>
      <c r="R21" s="71"/>
      <c r="U21" s="72">
        <v>2028</v>
      </c>
      <c r="V21" s="72"/>
      <c r="W21" s="72"/>
      <c r="X21" s="78"/>
      <c r="Y21" s="78"/>
      <c r="IP21" s="78"/>
    </row>
    <row r="22" spans="1:250" ht="19.5" customHeight="1" x14ac:dyDescent="0.25">
      <c r="A22" s="73"/>
      <c r="B22" s="83" t="s">
        <v>75</v>
      </c>
      <c r="C22" s="5" t="s">
        <v>68</v>
      </c>
      <c r="D22" s="87"/>
      <c r="E22" s="87"/>
      <c r="F22" s="87"/>
      <c r="G22" s="88"/>
      <c r="H22" s="74"/>
      <c r="J22" s="100"/>
      <c r="K22" s="100"/>
      <c r="L22" s="100"/>
      <c r="M22" s="100"/>
      <c r="N22" s="100"/>
      <c r="O22" s="100"/>
      <c r="P22" s="100"/>
      <c r="Q22" s="100"/>
      <c r="U22" s="72">
        <v>2029</v>
      </c>
      <c r="V22" s="72"/>
      <c r="W22" s="72"/>
      <c r="X22" s="78"/>
      <c r="Y22" s="78"/>
      <c r="IP22" s="72"/>
    </row>
    <row r="23" spans="1:250" ht="19.5" customHeight="1" x14ac:dyDescent="0.25">
      <c r="A23" s="73"/>
      <c r="B23" s="89" t="s">
        <v>76</v>
      </c>
      <c r="C23" s="6">
        <v>2023</v>
      </c>
      <c r="D23" s="87"/>
      <c r="E23" s="87"/>
      <c r="F23" s="87"/>
      <c r="G23" s="88"/>
      <c r="H23" s="74"/>
      <c r="J23" s="100"/>
      <c r="K23" s="100"/>
      <c r="L23" s="100"/>
      <c r="M23" s="100"/>
      <c r="N23" s="100"/>
      <c r="O23" s="100"/>
      <c r="P23" s="100"/>
      <c r="Q23" s="100"/>
      <c r="U23" s="72">
        <v>2030</v>
      </c>
      <c r="V23" s="72"/>
      <c r="W23" s="72"/>
      <c r="X23" s="72"/>
      <c r="Y23" s="72"/>
      <c r="IP23" s="72"/>
    </row>
    <row r="24" spans="1:250" ht="18" customHeight="1" thickBot="1" x14ac:dyDescent="0.3">
      <c r="A24" s="73"/>
      <c r="B24" s="90"/>
      <c r="C24" s="91"/>
      <c r="D24" s="92"/>
      <c r="E24" s="92"/>
      <c r="F24" s="92"/>
      <c r="G24" s="93"/>
      <c r="H24" s="74"/>
      <c r="J24" s="100"/>
      <c r="K24" s="100"/>
      <c r="L24" s="100"/>
      <c r="M24" s="100"/>
      <c r="N24" s="100"/>
      <c r="O24" s="100"/>
      <c r="P24" s="100"/>
      <c r="Q24" s="100"/>
      <c r="U24" s="78">
        <v>2031</v>
      </c>
      <c r="V24" s="72"/>
      <c r="W24" s="72"/>
      <c r="X24" s="72"/>
      <c r="Y24" s="72"/>
      <c r="IP24" s="72"/>
    </row>
    <row r="25" spans="1:250" ht="18" customHeight="1" thickTop="1" x14ac:dyDescent="0.25">
      <c r="A25" s="73"/>
      <c r="H25" s="74"/>
      <c r="J25" s="105"/>
      <c r="K25" s="105"/>
      <c r="L25" s="105"/>
      <c r="M25" s="105"/>
      <c r="N25" s="105"/>
      <c r="O25" s="105"/>
      <c r="P25" s="105"/>
      <c r="Q25" s="105"/>
      <c r="U25" s="78">
        <v>2032</v>
      </c>
      <c r="V25" s="72"/>
      <c r="W25" s="72"/>
      <c r="X25" s="72"/>
      <c r="Y25" s="72"/>
      <c r="IP25" s="72"/>
    </row>
    <row r="26" spans="1:250" ht="18" customHeight="1" x14ac:dyDescent="0.25">
      <c r="A26" s="73"/>
      <c r="H26" s="74"/>
      <c r="J26" s="100"/>
      <c r="K26" s="100"/>
      <c r="L26" s="100"/>
      <c r="M26" s="100"/>
      <c r="N26" s="100"/>
      <c r="O26" s="100"/>
      <c r="P26" s="100"/>
      <c r="Q26" s="100"/>
      <c r="U26" s="78">
        <v>2033</v>
      </c>
      <c r="V26" s="72"/>
      <c r="W26" s="72"/>
      <c r="X26" s="72"/>
      <c r="Y26" s="72"/>
      <c r="IP26" s="72"/>
    </row>
    <row r="27" spans="1:250" ht="18" customHeight="1" x14ac:dyDescent="0.25">
      <c r="A27" s="73"/>
      <c r="B27" s="94" t="s">
        <v>77</v>
      </c>
      <c r="C27" s="75"/>
      <c r="D27" s="75"/>
      <c r="E27" s="75"/>
      <c r="F27" s="75"/>
      <c r="G27" s="75"/>
      <c r="H27" s="74"/>
      <c r="J27" s="100"/>
      <c r="K27" s="100"/>
      <c r="L27" s="100"/>
      <c r="M27" s="100"/>
      <c r="N27" s="100"/>
      <c r="O27" s="100"/>
      <c r="P27" s="100"/>
      <c r="Q27" s="100"/>
      <c r="U27" s="78">
        <v>2034</v>
      </c>
      <c r="V27" s="72"/>
      <c r="W27" s="72"/>
      <c r="X27" s="72"/>
      <c r="Y27" s="72"/>
      <c r="IP27" s="72"/>
    </row>
    <row r="28" spans="1:250" ht="18" customHeight="1" x14ac:dyDescent="0.25">
      <c r="A28" s="73"/>
      <c r="B28" s="101"/>
      <c r="C28" s="101"/>
      <c r="D28" s="101"/>
      <c r="E28" s="101"/>
      <c r="F28" s="101"/>
      <c r="G28" s="101"/>
      <c r="H28" s="102"/>
      <c r="J28" s="100"/>
      <c r="K28" s="100"/>
      <c r="L28" s="100"/>
      <c r="M28" s="100"/>
      <c r="N28" s="100"/>
      <c r="O28" s="100"/>
      <c r="P28" s="100"/>
      <c r="Q28" s="100"/>
      <c r="U28" s="72">
        <v>2035</v>
      </c>
      <c r="V28" s="72"/>
      <c r="W28" s="72"/>
      <c r="X28" s="72"/>
      <c r="Y28" s="72"/>
      <c r="IP28" s="72"/>
    </row>
    <row r="29" spans="1:250" ht="18.75" customHeight="1" x14ac:dyDescent="0.25">
      <c r="A29" s="73"/>
      <c r="B29" s="101"/>
      <c r="C29" s="101"/>
      <c r="D29" s="101"/>
      <c r="E29" s="101"/>
      <c r="F29" s="101"/>
      <c r="G29" s="101"/>
      <c r="H29" s="102"/>
      <c r="J29" s="100"/>
      <c r="K29" s="100"/>
      <c r="L29" s="100"/>
      <c r="M29" s="100"/>
      <c r="N29" s="100"/>
      <c r="O29" s="100"/>
      <c r="P29" s="100"/>
      <c r="Q29" s="100"/>
      <c r="U29" s="72">
        <v>2036</v>
      </c>
      <c r="V29" s="72"/>
      <c r="W29" s="72"/>
      <c r="X29" s="72"/>
      <c r="Y29" s="72"/>
      <c r="IP29" s="72"/>
    </row>
    <row r="30" spans="1:250" ht="18" customHeight="1" x14ac:dyDescent="0.25">
      <c r="A30" s="73"/>
      <c r="B30" s="103" t="s">
        <v>78</v>
      </c>
      <c r="C30" s="103"/>
      <c r="D30" s="103"/>
      <c r="E30" s="103"/>
      <c r="F30" s="103"/>
      <c r="G30" s="103"/>
      <c r="H30" s="104"/>
      <c r="J30" s="99"/>
      <c r="K30" s="99"/>
      <c r="L30" s="99"/>
      <c r="M30" s="99"/>
      <c r="N30" s="99"/>
      <c r="O30" s="99"/>
      <c r="P30" s="99"/>
      <c r="Q30" s="99"/>
      <c r="U30" s="72">
        <v>2037</v>
      </c>
      <c r="V30" s="72"/>
      <c r="W30" s="72"/>
      <c r="X30" s="72"/>
      <c r="Y30" s="72"/>
      <c r="IP30" s="72"/>
    </row>
    <row r="31" spans="1:250" ht="18" customHeight="1" x14ac:dyDescent="0.25">
      <c r="A31" s="73"/>
      <c r="B31" s="101"/>
      <c r="C31" s="101"/>
      <c r="D31" s="101"/>
      <c r="E31" s="101"/>
      <c r="F31" s="101"/>
      <c r="G31" s="101"/>
      <c r="H31" s="102"/>
      <c r="J31" s="99"/>
      <c r="K31" s="99"/>
      <c r="L31" s="99"/>
      <c r="M31" s="99"/>
      <c r="N31" s="99"/>
      <c r="O31" s="99"/>
      <c r="P31" s="99"/>
      <c r="Q31" s="99"/>
      <c r="U31" s="72">
        <v>2038</v>
      </c>
      <c r="V31" s="72"/>
      <c r="W31" s="72"/>
      <c r="X31" s="72"/>
      <c r="Y31" s="72"/>
      <c r="IP31" s="72"/>
    </row>
    <row r="32" spans="1:250" ht="18" customHeight="1" x14ac:dyDescent="0.25">
      <c r="A32" s="73"/>
      <c r="B32" s="101"/>
      <c r="C32" s="101"/>
      <c r="D32" s="101"/>
      <c r="E32" s="101"/>
      <c r="F32" s="101"/>
      <c r="G32" s="101"/>
      <c r="H32" s="102"/>
      <c r="U32" s="72">
        <v>2039</v>
      </c>
      <c r="V32" s="72"/>
      <c r="W32" s="72"/>
      <c r="X32" s="72"/>
      <c r="Y32" s="72"/>
      <c r="IP32" s="72"/>
    </row>
    <row r="33" spans="1:250" ht="18" customHeight="1" thickBot="1" x14ac:dyDescent="0.3">
      <c r="A33" s="95"/>
      <c r="B33" s="96"/>
      <c r="C33" s="96"/>
      <c r="D33" s="96"/>
      <c r="E33" s="96"/>
      <c r="F33" s="96"/>
      <c r="G33" s="96"/>
      <c r="H33" s="97"/>
      <c r="J33" s="99"/>
      <c r="K33" s="99"/>
      <c r="L33" s="99"/>
      <c r="M33" s="99"/>
      <c r="N33" s="99"/>
      <c r="O33" s="99"/>
      <c r="P33" s="99"/>
      <c r="Q33" s="99"/>
      <c r="U33" s="72">
        <v>2040</v>
      </c>
      <c r="V33" s="72"/>
      <c r="W33" s="72"/>
      <c r="X33" s="72"/>
      <c r="Y33" s="72"/>
      <c r="IP33" s="72"/>
    </row>
    <row r="34" spans="1:250" ht="18" customHeight="1" thickTop="1" x14ac:dyDescent="0.25">
      <c r="J34" s="99"/>
      <c r="K34" s="99"/>
      <c r="L34" s="99"/>
      <c r="M34" s="99"/>
      <c r="N34" s="99"/>
      <c r="O34" s="99"/>
      <c r="P34" s="99"/>
      <c r="Q34" s="99"/>
      <c r="U34" s="78">
        <v>2041</v>
      </c>
      <c r="V34" s="72"/>
      <c r="W34" s="72"/>
      <c r="X34" s="72"/>
      <c r="Y34" s="72"/>
      <c r="IP34" s="72"/>
    </row>
    <row r="35" spans="1:250" ht="18" customHeight="1" x14ac:dyDescent="0.25">
      <c r="J35" s="99"/>
      <c r="K35" s="99"/>
      <c r="L35" s="99"/>
      <c r="M35" s="99"/>
      <c r="N35" s="99"/>
      <c r="O35" s="99"/>
      <c r="P35" s="99"/>
      <c r="Q35" s="99"/>
      <c r="U35" s="78">
        <v>2042</v>
      </c>
      <c r="V35" s="72"/>
      <c r="W35" s="72"/>
      <c r="X35" s="72"/>
      <c r="Y35" s="72"/>
      <c r="IP35" s="72"/>
    </row>
    <row r="36" spans="1:250" ht="18" customHeight="1" x14ac:dyDescent="0.25">
      <c r="J36" s="99"/>
      <c r="K36" s="99"/>
      <c r="L36" s="99"/>
      <c r="M36" s="99"/>
      <c r="N36" s="99"/>
      <c r="O36" s="99"/>
      <c r="P36" s="99"/>
      <c r="Q36" s="99"/>
      <c r="U36" s="78">
        <v>2043</v>
      </c>
      <c r="V36" s="72"/>
      <c r="W36" s="72"/>
      <c r="X36" s="72"/>
      <c r="Y36" s="72"/>
      <c r="IP36" s="72"/>
    </row>
    <row r="37" spans="1:250" ht="21" customHeight="1" x14ac:dyDescent="0.25">
      <c r="J37" s="99"/>
      <c r="K37" s="99"/>
      <c r="L37" s="99"/>
      <c r="M37" s="99"/>
      <c r="N37" s="99"/>
      <c r="O37" s="99"/>
      <c r="P37" s="99"/>
      <c r="Q37" s="99"/>
      <c r="U37" s="78">
        <v>2044</v>
      </c>
      <c r="V37" s="72"/>
      <c r="W37" s="72"/>
      <c r="X37" s="72"/>
      <c r="Y37" s="72"/>
      <c r="IP37" s="72"/>
    </row>
    <row r="38" spans="1:250" ht="18" customHeight="1" x14ac:dyDescent="0.25">
      <c r="J38" s="99"/>
      <c r="K38" s="99"/>
      <c r="L38" s="99"/>
      <c r="M38" s="99"/>
      <c r="N38" s="99"/>
      <c r="O38" s="99"/>
      <c r="P38" s="99"/>
      <c r="Q38" s="99"/>
      <c r="U38" s="72">
        <v>2045</v>
      </c>
      <c r="V38" s="72"/>
      <c r="W38" s="72"/>
      <c r="X38" s="72"/>
      <c r="Y38" s="72"/>
      <c r="IP38" s="72"/>
    </row>
    <row r="39" spans="1:250" ht="18" customHeight="1" x14ac:dyDescent="0.25">
      <c r="J39" s="99"/>
      <c r="K39" s="99"/>
      <c r="L39" s="99"/>
      <c r="M39" s="99"/>
      <c r="N39" s="99"/>
      <c r="O39" s="99"/>
      <c r="P39" s="99"/>
      <c r="Q39" s="99"/>
      <c r="U39" s="72">
        <v>2046</v>
      </c>
      <c r="V39" s="72"/>
      <c r="W39" s="72"/>
      <c r="X39" s="72"/>
      <c r="Y39" s="72"/>
      <c r="IP39" s="72"/>
    </row>
    <row r="40" spans="1:250" ht="18" customHeight="1" x14ac:dyDescent="0.25">
      <c r="J40" s="99"/>
      <c r="K40" s="99"/>
      <c r="L40" s="99"/>
      <c r="M40" s="99"/>
      <c r="N40" s="99"/>
      <c r="O40" s="99"/>
      <c r="P40" s="99"/>
      <c r="Q40" s="99"/>
      <c r="U40" s="72">
        <v>2047</v>
      </c>
      <c r="V40" s="72"/>
      <c r="W40" s="72"/>
      <c r="X40" s="72"/>
      <c r="Y40" s="72"/>
      <c r="IP40" s="72"/>
    </row>
    <row r="41" spans="1:250" ht="18" customHeight="1" x14ac:dyDescent="0.25">
      <c r="J41" s="79"/>
      <c r="K41" s="79"/>
      <c r="L41" s="79"/>
      <c r="M41" s="79"/>
      <c r="N41" s="79"/>
      <c r="O41" s="79"/>
      <c r="P41" s="79"/>
      <c r="Q41" s="79"/>
      <c r="U41" s="72">
        <v>2048</v>
      </c>
      <c r="V41" s="72"/>
      <c r="W41" s="72"/>
      <c r="X41" s="72"/>
      <c r="Y41" s="72"/>
      <c r="IP41" s="72"/>
    </row>
    <row r="42" spans="1:250" x14ac:dyDescent="0.25">
      <c r="J42" s="79"/>
      <c r="K42" s="79"/>
      <c r="L42" s="79"/>
      <c r="M42" s="79"/>
      <c r="N42" s="79"/>
      <c r="O42" s="79"/>
      <c r="P42" s="79"/>
      <c r="Q42" s="79"/>
      <c r="U42" s="72">
        <v>2049</v>
      </c>
      <c r="V42" s="72"/>
      <c r="W42" s="72"/>
      <c r="X42" s="72"/>
      <c r="Y42" s="72"/>
      <c r="IP42" s="72"/>
    </row>
    <row r="43" spans="1:250" x14ac:dyDescent="0.25">
      <c r="J43" s="79"/>
      <c r="K43" s="79"/>
      <c r="L43" s="79"/>
      <c r="M43" s="79"/>
      <c r="N43" s="79"/>
      <c r="O43" s="79"/>
      <c r="P43" s="79"/>
      <c r="Q43" s="79"/>
      <c r="U43" s="72">
        <v>2050</v>
      </c>
      <c r="V43" s="72"/>
      <c r="W43" s="72"/>
      <c r="X43" s="72"/>
      <c r="Y43" s="72"/>
      <c r="IP43" s="72"/>
    </row>
    <row r="44" spans="1:250" x14ac:dyDescent="0.25">
      <c r="J44" s="79"/>
      <c r="K44" s="79"/>
      <c r="L44" s="79"/>
      <c r="M44" s="79"/>
      <c r="N44" s="79"/>
      <c r="O44" s="79"/>
      <c r="P44" s="79"/>
      <c r="Q44" s="79"/>
      <c r="U44" s="78">
        <v>2051</v>
      </c>
      <c r="V44" s="72"/>
      <c r="W44" s="72"/>
      <c r="X44" s="72"/>
      <c r="Y44" s="72"/>
      <c r="IP44" s="72"/>
    </row>
    <row r="45" spans="1:250" x14ac:dyDescent="0.25">
      <c r="J45" s="79"/>
      <c r="K45" s="79"/>
      <c r="L45" s="79"/>
      <c r="M45" s="79"/>
      <c r="N45" s="79"/>
      <c r="O45" s="79"/>
      <c r="P45" s="79"/>
      <c r="Q45" s="79"/>
      <c r="U45" s="78">
        <v>2052</v>
      </c>
      <c r="V45" s="72"/>
      <c r="W45" s="72"/>
      <c r="X45" s="72"/>
      <c r="Y45" s="72"/>
      <c r="IP45" s="72"/>
    </row>
    <row r="46" spans="1:250" x14ac:dyDescent="0.25">
      <c r="J46" s="79"/>
      <c r="K46" s="79"/>
      <c r="L46" s="79"/>
      <c r="M46" s="79"/>
      <c r="N46" s="79"/>
      <c r="O46" s="79"/>
      <c r="P46" s="79"/>
      <c r="Q46" s="79"/>
      <c r="U46" s="78">
        <v>2053</v>
      </c>
      <c r="V46" s="72"/>
      <c r="W46" s="72"/>
      <c r="X46" s="72"/>
      <c r="Y46" s="72"/>
      <c r="IP46" s="72"/>
    </row>
    <row r="47" spans="1:250" x14ac:dyDescent="0.25">
      <c r="J47" s="79"/>
      <c r="K47" s="79"/>
      <c r="L47" s="79"/>
      <c r="M47" s="79"/>
      <c r="N47" s="79"/>
      <c r="O47" s="79"/>
      <c r="P47" s="79"/>
      <c r="Q47" s="79"/>
      <c r="U47" s="78">
        <v>2054</v>
      </c>
      <c r="V47" s="72"/>
      <c r="W47" s="72"/>
      <c r="X47" s="72"/>
      <c r="Y47" s="72"/>
      <c r="IP47" s="72"/>
    </row>
    <row r="48" spans="1:250" x14ac:dyDescent="0.25">
      <c r="J48" s="79"/>
      <c r="K48" s="79"/>
      <c r="L48" s="79"/>
      <c r="M48" s="79"/>
      <c r="N48" s="79"/>
      <c r="O48" s="79"/>
      <c r="P48" s="79"/>
      <c r="Q48" s="79"/>
      <c r="U48" s="72">
        <v>2055</v>
      </c>
      <c r="V48" s="72"/>
      <c r="W48" s="72"/>
      <c r="X48" s="72"/>
      <c r="Y48" s="72"/>
      <c r="IP48" s="72"/>
    </row>
    <row r="49" spans="21:250" x14ac:dyDescent="0.25">
      <c r="U49" s="72">
        <v>2056</v>
      </c>
      <c r="V49" s="72"/>
      <c r="W49" s="72"/>
      <c r="X49" s="72"/>
      <c r="Y49" s="72"/>
      <c r="IP49" s="72"/>
    </row>
    <row r="50" spans="21:250" x14ac:dyDescent="0.25">
      <c r="U50" s="72">
        <v>2057</v>
      </c>
      <c r="V50" s="72"/>
      <c r="W50" s="72"/>
      <c r="X50" s="72"/>
      <c r="Y50" s="72"/>
      <c r="IP50" s="72"/>
    </row>
    <row r="51" spans="21:250" x14ac:dyDescent="0.25">
      <c r="U51" s="72">
        <v>2058</v>
      </c>
      <c r="V51" s="72"/>
      <c r="W51" s="72"/>
      <c r="X51" s="72"/>
      <c r="Y51" s="72"/>
      <c r="IP51" s="72"/>
    </row>
    <row r="52" spans="21:250" x14ac:dyDescent="0.25">
      <c r="U52" s="72">
        <v>2059</v>
      </c>
      <c r="V52" s="72"/>
      <c r="W52" s="72"/>
      <c r="X52" s="72"/>
      <c r="Y52" s="72"/>
      <c r="IP52" s="72"/>
    </row>
    <row r="53" spans="21:250" x14ac:dyDescent="0.25">
      <c r="U53" s="72">
        <v>2060</v>
      </c>
      <c r="V53" s="72"/>
      <c r="W53" s="72"/>
      <c r="X53" s="72"/>
      <c r="Y53" s="72"/>
      <c r="IP53" s="72"/>
    </row>
    <row r="54" spans="21:250" x14ac:dyDescent="0.25">
      <c r="U54" s="78">
        <v>2061</v>
      </c>
      <c r="V54" s="72"/>
      <c r="W54" s="72"/>
      <c r="X54" s="72"/>
      <c r="Y54" s="72"/>
      <c r="IP54" s="72"/>
    </row>
    <row r="55" spans="21:250" x14ac:dyDescent="0.25">
      <c r="U55" s="78">
        <v>2062</v>
      </c>
      <c r="V55" s="72"/>
      <c r="W55" s="72"/>
      <c r="X55" s="72"/>
      <c r="Y55" s="72"/>
      <c r="IP55" s="72"/>
    </row>
    <row r="56" spans="21:250" x14ac:dyDescent="0.25">
      <c r="U56" s="78">
        <v>2063</v>
      </c>
      <c r="V56" s="72"/>
      <c r="W56" s="72"/>
      <c r="X56" s="72"/>
      <c r="Y56" s="72"/>
      <c r="IP56" s="72"/>
    </row>
    <row r="57" spans="21:250" x14ac:dyDescent="0.25">
      <c r="U57" s="78">
        <v>2064</v>
      </c>
      <c r="V57" s="72"/>
      <c r="W57" s="72"/>
      <c r="X57" s="72"/>
      <c r="Y57" s="72"/>
      <c r="IP57" s="72"/>
    </row>
    <row r="58" spans="21:250" x14ac:dyDescent="0.25">
      <c r="U58" s="72">
        <v>2065</v>
      </c>
      <c r="V58" s="72"/>
      <c r="W58" s="72"/>
      <c r="X58" s="72"/>
      <c r="Y58" s="72"/>
      <c r="IP58" s="72"/>
    </row>
    <row r="59" spans="21:250" x14ac:dyDescent="0.25">
      <c r="U59" s="72">
        <v>2066</v>
      </c>
      <c r="V59" s="72"/>
      <c r="W59" s="72"/>
      <c r="X59" s="72"/>
      <c r="Y59" s="72"/>
      <c r="IP59" s="72"/>
    </row>
    <row r="60" spans="21:250" x14ac:dyDescent="0.25">
      <c r="U60" s="72">
        <v>2067</v>
      </c>
      <c r="V60" s="72"/>
      <c r="W60" s="72"/>
      <c r="X60" s="72"/>
      <c r="Y60" s="72"/>
      <c r="IP60" s="72"/>
    </row>
    <row r="61" spans="21:250" x14ac:dyDescent="0.25">
      <c r="U61" s="72">
        <v>2068</v>
      </c>
      <c r="V61" s="72"/>
      <c r="W61" s="72"/>
      <c r="X61" s="72"/>
      <c r="Y61" s="72"/>
      <c r="IP61" s="72"/>
    </row>
    <row r="62" spans="21:250" x14ac:dyDescent="0.25">
      <c r="U62" s="72">
        <v>2069</v>
      </c>
      <c r="V62" s="72"/>
      <c r="W62" s="72"/>
      <c r="X62" s="72"/>
      <c r="Y62" s="72"/>
      <c r="IP62" s="72"/>
    </row>
    <row r="63" spans="21:250" x14ac:dyDescent="0.25">
      <c r="U63" s="72">
        <v>2070</v>
      </c>
      <c r="V63" s="72"/>
      <c r="W63" s="72"/>
      <c r="X63" s="72"/>
      <c r="Y63" s="72"/>
      <c r="IP63" s="72"/>
    </row>
    <row r="64" spans="21:250" x14ac:dyDescent="0.25">
      <c r="U64" s="78">
        <v>2071</v>
      </c>
      <c r="V64" s="72"/>
      <c r="W64" s="72"/>
      <c r="X64" s="72"/>
      <c r="Y64" s="72"/>
      <c r="IP64" s="72"/>
    </row>
    <row r="65" spans="21:250" x14ac:dyDescent="0.25">
      <c r="U65" s="78">
        <v>2072</v>
      </c>
      <c r="V65" s="72"/>
      <c r="W65" s="72"/>
      <c r="X65" s="72"/>
      <c r="Y65" s="72"/>
      <c r="IP65" s="72"/>
    </row>
    <row r="66" spans="21:250" x14ac:dyDescent="0.25">
      <c r="U66" s="78">
        <v>2073</v>
      </c>
      <c r="V66" s="72"/>
      <c r="W66" s="72"/>
      <c r="X66" s="72"/>
      <c r="Y66" s="72"/>
      <c r="IP66" s="72"/>
    </row>
    <row r="67" spans="21:250" x14ac:dyDescent="0.25">
      <c r="U67" s="78">
        <v>2074</v>
      </c>
      <c r="V67" s="72"/>
      <c r="W67" s="72"/>
      <c r="X67" s="72"/>
      <c r="Y67" s="72"/>
      <c r="IP67" s="72"/>
    </row>
    <row r="68" spans="21:250" x14ac:dyDescent="0.25">
      <c r="U68" s="72">
        <v>2075</v>
      </c>
      <c r="V68" s="72"/>
      <c r="W68" s="72"/>
      <c r="X68" s="72"/>
      <c r="Y68" s="72"/>
      <c r="IP68" s="72"/>
    </row>
    <row r="69" spans="21:250" x14ac:dyDescent="0.25">
      <c r="U69" s="72">
        <v>2076</v>
      </c>
      <c r="V69" s="72"/>
      <c r="W69" s="72"/>
      <c r="X69" s="72"/>
      <c r="Y69" s="72"/>
      <c r="IP69" s="72"/>
    </row>
    <row r="70" spans="21:250" x14ac:dyDescent="0.25">
      <c r="U70" s="72">
        <v>2077</v>
      </c>
      <c r="V70" s="72"/>
      <c r="W70" s="72"/>
      <c r="X70" s="72"/>
      <c r="Y70" s="72"/>
      <c r="IP70" s="72"/>
    </row>
    <row r="71" spans="21:250" x14ac:dyDescent="0.25">
      <c r="U71" s="72">
        <v>2078</v>
      </c>
      <c r="V71" s="72"/>
      <c r="W71" s="72"/>
      <c r="X71" s="72"/>
      <c r="Y71" s="72"/>
      <c r="IP71" s="72"/>
    </row>
    <row r="72" spans="21:250" x14ac:dyDescent="0.25">
      <c r="U72" s="72">
        <v>2079</v>
      </c>
      <c r="V72" s="72"/>
      <c r="W72" s="72"/>
      <c r="X72" s="72"/>
      <c r="Y72" s="72"/>
      <c r="IP72" s="72"/>
    </row>
    <row r="73" spans="21:250" x14ac:dyDescent="0.25">
      <c r="U73" s="72">
        <v>2080</v>
      </c>
      <c r="V73" s="72"/>
      <c r="W73" s="72"/>
      <c r="X73" s="72"/>
      <c r="Y73" s="72"/>
      <c r="IP73" s="72"/>
    </row>
    <row r="74" spans="21:250" x14ac:dyDescent="0.25">
      <c r="U74" s="78">
        <v>2081</v>
      </c>
      <c r="V74" s="72"/>
      <c r="W74" s="72"/>
      <c r="X74" s="72"/>
      <c r="Y74" s="72"/>
      <c r="IP74" s="72"/>
    </row>
    <row r="75" spans="21:250" x14ac:dyDescent="0.25">
      <c r="U75" s="78">
        <v>2082</v>
      </c>
      <c r="V75" s="72"/>
      <c r="W75" s="72"/>
      <c r="X75" s="72"/>
      <c r="Y75" s="72"/>
      <c r="IP75" s="72"/>
    </row>
    <row r="76" spans="21:250" x14ac:dyDescent="0.25">
      <c r="U76" s="78">
        <v>2083</v>
      </c>
      <c r="V76" s="72"/>
      <c r="W76" s="72"/>
      <c r="X76" s="72"/>
      <c r="Y76" s="72"/>
      <c r="IP76" s="72"/>
    </row>
    <row r="77" spans="21:250" x14ac:dyDescent="0.25">
      <c r="U77" s="78">
        <v>2084</v>
      </c>
      <c r="V77" s="72"/>
      <c r="W77" s="72"/>
      <c r="X77" s="72"/>
      <c r="Y77" s="72"/>
      <c r="IP77" s="72"/>
    </row>
    <row r="78" spans="21:250" x14ac:dyDescent="0.25">
      <c r="U78" s="72">
        <v>2085</v>
      </c>
      <c r="V78" s="72"/>
      <c r="W78" s="72"/>
      <c r="X78" s="72"/>
      <c r="Y78" s="72"/>
      <c r="IP78" s="72"/>
    </row>
    <row r="79" spans="21:250" x14ac:dyDescent="0.25">
      <c r="U79" s="72">
        <v>2086</v>
      </c>
      <c r="V79" s="72"/>
      <c r="W79" s="72"/>
      <c r="X79" s="72"/>
      <c r="Y79" s="72"/>
      <c r="IP79" s="72"/>
    </row>
    <row r="80" spans="21:250" x14ac:dyDescent="0.25">
      <c r="U80" s="72">
        <v>2087</v>
      </c>
      <c r="V80" s="72"/>
      <c r="W80" s="72"/>
      <c r="X80" s="72"/>
      <c r="Y80" s="72"/>
      <c r="IP80" s="72"/>
    </row>
    <row r="81" spans="21:250" x14ac:dyDescent="0.25">
      <c r="U81" s="72">
        <v>2088</v>
      </c>
      <c r="V81" s="72"/>
      <c r="W81" s="72"/>
      <c r="X81" s="72"/>
      <c r="Y81" s="72"/>
      <c r="IP81" s="72"/>
    </row>
    <row r="82" spans="21:250" x14ac:dyDescent="0.25">
      <c r="U82" s="72">
        <v>2089</v>
      </c>
      <c r="V82" s="72"/>
      <c r="W82" s="72"/>
      <c r="X82" s="72"/>
      <c r="Y82" s="72"/>
      <c r="IP82" s="72"/>
    </row>
    <row r="83" spans="21:250" x14ac:dyDescent="0.25">
      <c r="U83" s="72">
        <v>2090</v>
      </c>
      <c r="V83" s="72"/>
      <c r="W83" s="72"/>
      <c r="X83" s="72"/>
      <c r="Y83" s="72"/>
      <c r="IP83" s="72"/>
    </row>
    <row r="84" spans="21:250" x14ac:dyDescent="0.25">
      <c r="U84" s="78">
        <v>2091</v>
      </c>
      <c r="V84" s="72"/>
      <c r="W84" s="72"/>
      <c r="X84" s="72"/>
      <c r="Y84" s="72"/>
      <c r="IP84" s="72"/>
    </row>
    <row r="85" spans="21:250" x14ac:dyDescent="0.25">
      <c r="U85" s="78">
        <v>2092</v>
      </c>
      <c r="V85" s="72"/>
      <c r="W85" s="72"/>
      <c r="X85" s="72"/>
      <c r="Y85" s="72"/>
      <c r="IP85" s="72"/>
    </row>
    <row r="86" spans="21:250" x14ac:dyDescent="0.25">
      <c r="U86" s="78">
        <v>2093</v>
      </c>
      <c r="V86" s="72"/>
      <c r="W86" s="72"/>
      <c r="X86" s="72"/>
      <c r="Y86" s="72"/>
      <c r="IP86" s="72"/>
    </row>
    <row r="87" spans="21:250" x14ac:dyDescent="0.25">
      <c r="U87" s="78">
        <v>2094</v>
      </c>
      <c r="V87" s="72"/>
      <c r="W87" s="72"/>
      <c r="X87" s="72"/>
      <c r="Y87" s="72"/>
    </row>
    <row r="88" spans="21:250" x14ac:dyDescent="0.25">
      <c r="U88" s="72">
        <v>2095</v>
      </c>
    </row>
    <row r="89" spans="21:250" x14ac:dyDescent="0.25">
      <c r="U89" s="72">
        <v>2096</v>
      </c>
    </row>
    <row r="90" spans="21:250" x14ac:dyDescent="0.25">
      <c r="U90" s="72">
        <v>2097</v>
      </c>
    </row>
    <row r="91" spans="21:250" x14ac:dyDescent="0.25">
      <c r="U91" s="72">
        <v>2098</v>
      </c>
    </row>
    <row r="92" spans="21:250" x14ac:dyDescent="0.25">
      <c r="U92" s="72">
        <v>2099</v>
      </c>
    </row>
    <row r="93" spans="21:250" x14ac:dyDescent="0.25">
      <c r="U93" s="72">
        <v>2100</v>
      </c>
    </row>
  </sheetData>
  <sheetProtection algorithmName="SHA-512" hashValue="r83FKmqqYODI75SW+iMLLfJMWkQndgv9vsl4Ye926K7kx7bvVZnCV6KBDskpNp6BO4oetwV87foUgpVZiFU1sQ==" saltValue="IAxZjtbXvHabp64RaJ1auQ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функциј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4"/>
  <sheetViews>
    <sheetView tabSelected="1" zoomScale="110" zoomScaleNormal="110" workbookViewId="0">
      <selection activeCell="D12" sqref="D12"/>
    </sheetView>
  </sheetViews>
  <sheetFormatPr defaultColWidth="9.109375" defaultRowHeight="13.2" x14ac:dyDescent="0.25"/>
  <cols>
    <col min="1" max="1" width="5" style="12" customWidth="1"/>
    <col min="2" max="2" width="64.88671875" style="12" customWidth="1"/>
    <col min="3" max="4" width="15.6640625" style="12" customWidth="1"/>
    <col min="5" max="5" width="10.109375" style="12" customWidth="1"/>
    <col min="6" max="16384" width="9.109375" style="12"/>
  </cols>
  <sheetData>
    <row r="1" spans="1:7" ht="13.5" customHeight="1" x14ac:dyDescent="0.25">
      <c r="A1" s="10"/>
      <c r="B1" s="11" t="s">
        <v>71</v>
      </c>
      <c r="C1" s="121" t="str">
        <f>'ФИ-Почетна'!$C$18</f>
        <v>Мермерен Комбинат АД Прилеп</v>
      </c>
      <c r="D1" s="121"/>
      <c r="E1" s="121"/>
    </row>
    <row r="2" spans="1:7" ht="12.75" customHeight="1" x14ac:dyDescent="0.25">
      <c r="A2" s="10"/>
      <c r="B2" s="11" t="s">
        <v>79</v>
      </c>
      <c r="C2" s="13" t="str">
        <f>'ФИ-Почетна'!$C$22</f>
        <v>01.01 - 30.09</v>
      </c>
      <c r="D2" s="14"/>
      <c r="E2" s="15"/>
    </row>
    <row r="3" spans="1:7" x14ac:dyDescent="0.25">
      <c r="A3" s="10"/>
      <c r="B3" s="16" t="s">
        <v>76</v>
      </c>
      <c r="C3" s="17">
        <f>'ФИ-Почетна'!$C$23</f>
        <v>2023</v>
      </c>
      <c r="D3" s="10"/>
      <c r="E3" s="10"/>
      <c r="G3" s="18"/>
    </row>
    <row r="4" spans="1:7" ht="15.75" customHeight="1" x14ac:dyDescent="0.25">
      <c r="A4" s="10"/>
      <c r="B4" s="16" t="s">
        <v>80</v>
      </c>
      <c r="C4" s="19" t="str">
        <f>'ФИ-Почетна'!$C$20</f>
        <v>не</v>
      </c>
      <c r="D4" s="10"/>
      <c r="E4" s="10"/>
      <c r="G4" s="18"/>
    </row>
    <row r="5" spans="1:7" ht="15.75" customHeight="1" x14ac:dyDescent="0.25">
      <c r="A5" s="10"/>
      <c r="B5" s="16"/>
      <c r="C5" s="19"/>
      <c r="D5" s="10"/>
      <c r="E5" s="10"/>
      <c r="G5" s="18"/>
    </row>
    <row r="6" spans="1:7" ht="21" customHeight="1" x14ac:dyDescent="0.25">
      <c r="A6" s="10"/>
      <c r="B6" s="125" t="s">
        <v>19</v>
      </c>
      <c r="C6" s="125"/>
      <c r="D6" s="125"/>
      <c r="E6" s="10"/>
      <c r="G6" s="18"/>
    </row>
    <row r="7" spans="1:7" ht="15.75" customHeight="1" x14ac:dyDescent="0.25">
      <c r="A7" s="10"/>
      <c r="B7" s="126" t="s">
        <v>135</v>
      </c>
      <c r="C7" s="126"/>
      <c r="D7" s="126"/>
      <c r="E7" s="10"/>
      <c r="G7" s="18"/>
    </row>
    <row r="8" spans="1:7" ht="13.8" thickBot="1" x14ac:dyDescent="0.3">
      <c r="A8" s="10"/>
      <c r="B8" s="10"/>
      <c r="C8" s="130" t="s">
        <v>24</v>
      </c>
      <c r="D8" s="130"/>
      <c r="E8" s="130"/>
      <c r="G8" s="18"/>
    </row>
    <row r="9" spans="1:7" ht="27" customHeight="1" thickTop="1" thickBot="1" x14ac:dyDescent="0.3">
      <c r="A9" s="131" t="s">
        <v>23</v>
      </c>
      <c r="B9" s="129" t="s">
        <v>22</v>
      </c>
      <c r="C9" s="20" t="s">
        <v>20</v>
      </c>
      <c r="D9" s="20" t="s">
        <v>35</v>
      </c>
      <c r="E9" s="20" t="s">
        <v>21</v>
      </c>
      <c r="G9" s="18"/>
    </row>
    <row r="10" spans="1:7" ht="54" thickTop="1" thickBot="1" x14ac:dyDescent="0.3">
      <c r="A10" s="131"/>
      <c r="B10" s="129"/>
      <c r="C10" s="20" t="s">
        <v>36</v>
      </c>
      <c r="D10" s="20" t="s">
        <v>36</v>
      </c>
      <c r="E10" s="20" t="s">
        <v>37</v>
      </c>
      <c r="G10" s="18"/>
    </row>
    <row r="11" spans="1:7" ht="14.4" thickTop="1" thickBot="1" x14ac:dyDescent="0.3">
      <c r="A11" s="21">
        <v>1</v>
      </c>
      <c r="B11" s="61" t="s">
        <v>0</v>
      </c>
      <c r="C11" s="1">
        <f>SUM(C12:C13)</f>
        <v>1337926</v>
      </c>
      <c r="D11" s="1">
        <f>SUM(D12:D13)</f>
        <v>1232404</v>
      </c>
      <c r="E11" s="1">
        <f>IF(C11&lt;=0,0,D11/C11*100)</f>
        <v>92.113016713928872</v>
      </c>
      <c r="G11" s="18"/>
    </row>
    <row r="12" spans="1:7" ht="14.4" thickTop="1" thickBot="1" x14ac:dyDescent="0.3">
      <c r="A12" s="21" t="s">
        <v>81</v>
      </c>
      <c r="B12" s="62" t="s">
        <v>12</v>
      </c>
      <c r="C12" s="98">
        <v>5271</v>
      </c>
      <c r="D12" s="3">
        <v>7025</v>
      </c>
      <c r="E12" s="1">
        <f t="shared" ref="E12:E38" si="0">IF(C12&lt;=0,0,D12/C12*100)</f>
        <v>133.27641813697591</v>
      </c>
      <c r="G12" s="18"/>
    </row>
    <row r="13" spans="1:7" ht="14.4" thickTop="1" thickBot="1" x14ac:dyDescent="0.3">
      <c r="A13" s="21" t="s">
        <v>82</v>
      </c>
      <c r="B13" s="63" t="s">
        <v>13</v>
      </c>
      <c r="C13" s="98">
        <v>1332655</v>
      </c>
      <c r="D13" s="3">
        <v>1225379</v>
      </c>
      <c r="E13" s="1">
        <f t="shared" si="0"/>
        <v>91.950204666624145</v>
      </c>
      <c r="G13" s="18"/>
    </row>
    <row r="14" spans="1:7" ht="14.4" thickTop="1" thickBot="1" x14ac:dyDescent="0.3">
      <c r="A14" s="21">
        <v>2</v>
      </c>
      <c r="B14" s="61" t="s">
        <v>83</v>
      </c>
      <c r="C14" s="98">
        <v>463668</v>
      </c>
      <c r="D14" s="3">
        <v>458892</v>
      </c>
      <c r="E14" s="1">
        <f t="shared" si="0"/>
        <v>98.969952638525839</v>
      </c>
      <c r="G14" s="18"/>
    </row>
    <row r="15" spans="1:7" ht="14.4" thickTop="1" thickBot="1" x14ac:dyDescent="0.3">
      <c r="A15" s="21">
        <v>3</v>
      </c>
      <c r="B15" s="64" t="s">
        <v>84</v>
      </c>
      <c r="C15" s="4">
        <f>C11-C14</f>
        <v>874258</v>
      </c>
      <c r="D15" s="4">
        <f>D11-D14</f>
        <v>773512</v>
      </c>
      <c r="E15" s="4">
        <f t="shared" si="0"/>
        <v>88.47639941527558</v>
      </c>
      <c r="G15" s="18"/>
    </row>
    <row r="16" spans="1:7" ht="14.4" thickTop="1" thickBot="1" x14ac:dyDescent="0.3">
      <c r="A16" s="21">
        <v>4</v>
      </c>
      <c r="B16" s="61" t="s">
        <v>85</v>
      </c>
      <c r="C16" s="98">
        <v>79279</v>
      </c>
      <c r="D16" s="3">
        <v>65264</v>
      </c>
      <c r="E16" s="1">
        <f t="shared" si="0"/>
        <v>82.321926361331492</v>
      </c>
      <c r="G16" s="18"/>
    </row>
    <row r="17" spans="1:8" ht="14.4" thickTop="1" thickBot="1" x14ac:dyDescent="0.3">
      <c r="A17" s="21">
        <v>5</v>
      </c>
      <c r="B17" s="61" t="s">
        <v>86</v>
      </c>
      <c r="C17" s="98">
        <v>116323</v>
      </c>
      <c r="D17" s="3">
        <v>90431</v>
      </c>
      <c r="E17" s="1">
        <f t="shared" si="0"/>
        <v>77.741289340887008</v>
      </c>
      <c r="G17" s="18"/>
    </row>
    <row r="18" spans="1:8" ht="14.4" thickTop="1" thickBot="1" x14ac:dyDescent="0.3">
      <c r="A18" s="21">
        <v>6</v>
      </c>
      <c r="B18" s="65" t="s">
        <v>46</v>
      </c>
      <c r="C18" s="98">
        <v>0</v>
      </c>
      <c r="D18" s="3">
        <v>0</v>
      </c>
      <c r="E18" s="1">
        <f t="shared" si="0"/>
        <v>0</v>
      </c>
      <c r="G18" s="18"/>
    </row>
    <row r="19" spans="1:8" ht="14.4" thickTop="1" thickBot="1" x14ac:dyDescent="0.3">
      <c r="A19" s="21">
        <v>7</v>
      </c>
      <c r="B19" s="66" t="s">
        <v>1</v>
      </c>
      <c r="C19" s="98">
        <v>5715</v>
      </c>
      <c r="D19" s="3">
        <v>1263</v>
      </c>
      <c r="E19" s="1">
        <f t="shared" si="0"/>
        <v>22.099737532808401</v>
      </c>
      <c r="G19" s="18"/>
    </row>
    <row r="20" spans="1:8" ht="27.6" thickTop="1" thickBot="1" x14ac:dyDescent="0.3">
      <c r="A20" s="21">
        <v>8</v>
      </c>
      <c r="B20" s="65" t="s">
        <v>93</v>
      </c>
      <c r="C20" s="98">
        <v>7951</v>
      </c>
      <c r="D20" s="3">
        <v>1061</v>
      </c>
      <c r="E20" s="1">
        <f t="shared" si="0"/>
        <v>13.344233429757264</v>
      </c>
      <c r="G20" s="18"/>
    </row>
    <row r="21" spans="1:8" ht="16.5" customHeight="1" thickTop="1" thickBot="1" x14ac:dyDescent="0.3">
      <c r="A21" s="21">
        <v>9</v>
      </c>
      <c r="B21" s="67" t="s">
        <v>38</v>
      </c>
      <c r="C21" s="2">
        <f>C15-C16-C17-C18+C19-C20</f>
        <v>676420</v>
      </c>
      <c r="D21" s="2">
        <f>D15-D16-D17-D18+D19-D20</f>
        <v>618019</v>
      </c>
      <c r="E21" s="2">
        <f t="shared" si="0"/>
        <v>91.366163034800863</v>
      </c>
      <c r="G21" s="18"/>
    </row>
    <row r="22" spans="1:8" ht="14.25" customHeight="1" thickTop="1" thickBot="1" x14ac:dyDescent="0.3">
      <c r="A22" s="21">
        <v>10</v>
      </c>
      <c r="B22" s="65" t="s">
        <v>3</v>
      </c>
      <c r="C22" s="1">
        <f>C23+C24+C25</f>
        <v>5884</v>
      </c>
      <c r="D22" s="1">
        <f>D23+D24+D25</f>
        <v>13855</v>
      </c>
      <c r="E22" s="1">
        <f t="shared" si="0"/>
        <v>235.46906866077501</v>
      </c>
      <c r="G22" s="18"/>
    </row>
    <row r="23" spans="1:8" ht="14.4" thickTop="1" thickBot="1" x14ac:dyDescent="0.3">
      <c r="A23" s="21" t="s">
        <v>45</v>
      </c>
      <c r="B23" s="61" t="s">
        <v>47</v>
      </c>
      <c r="C23" s="98">
        <v>5879</v>
      </c>
      <c r="D23" s="3">
        <v>13854</v>
      </c>
      <c r="E23" s="1">
        <f t="shared" si="0"/>
        <v>235.65232182343939</v>
      </c>
      <c r="G23" s="18"/>
    </row>
    <row r="24" spans="1:8" ht="14.4" thickTop="1" thickBot="1" x14ac:dyDescent="0.3">
      <c r="A24" s="21" t="s">
        <v>87</v>
      </c>
      <c r="B24" s="61" t="s">
        <v>48</v>
      </c>
      <c r="C24" s="98">
        <v>5</v>
      </c>
      <c r="D24" s="3">
        <v>1</v>
      </c>
      <c r="E24" s="1">
        <f t="shared" si="0"/>
        <v>20</v>
      </c>
      <c r="G24" s="18"/>
    </row>
    <row r="25" spans="1:8" ht="14.4" thickTop="1" thickBot="1" x14ac:dyDescent="0.3">
      <c r="A25" s="21" t="s">
        <v>88</v>
      </c>
      <c r="B25" s="61" t="s">
        <v>56</v>
      </c>
      <c r="C25" s="98">
        <v>0</v>
      </c>
      <c r="D25" s="3">
        <v>0</v>
      </c>
      <c r="E25" s="1">
        <f t="shared" si="0"/>
        <v>0</v>
      </c>
      <c r="G25" s="18"/>
    </row>
    <row r="26" spans="1:8" ht="14.4" thickTop="1" thickBot="1" x14ac:dyDescent="0.3">
      <c r="A26" s="21">
        <v>11</v>
      </c>
      <c r="B26" s="65" t="s">
        <v>4</v>
      </c>
      <c r="C26" s="1">
        <f>C27+C28+C29</f>
        <v>6191</v>
      </c>
      <c r="D26" s="1">
        <f>D27+D28+D29</f>
        <v>11701</v>
      </c>
      <c r="E26" s="1">
        <f t="shared" si="0"/>
        <v>189.00016152479407</v>
      </c>
      <c r="F26" s="18"/>
      <c r="G26" s="18"/>
      <c r="H26" s="18"/>
    </row>
    <row r="27" spans="1:8" ht="14.4" thickTop="1" thickBot="1" x14ac:dyDescent="0.3">
      <c r="A27" s="21" t="s">
        <v>89</v>
      </c>
      <c r="B27" s="61" t="s">
        <v>49</v>
      </c>
      <c r="C27" s="98">
        <v>6191</v>
      </c>
      <c r="D27" s="3">
        <v>11701</v>
      </c>
      <c r="E27" s="1">
        <f t="shared" si="0"/>
        <v>189.00016152479407</v>
      </c>
      <c r="F27" s="18"/>
      <c r="G27" s="18"/>
      <c r="H27" s="18"/>
    </row>
    <row r="28" spans="1:8" ht="14.4" thickTop="1" thickBot="1" x14ac:dyDescent="0.3">
      <c r="A28" s="21" t="s">
        <v>90</v>
      </c>
      <c r="B28" s="61" t="s">
        <v>50</v>
      </c>
      <c r="C28" s="3"/>
      <c r="D28" s="3"/>
      <c r="E28" s="1">
        <f t="shared" si="0"/>
        <v>0</v>
      </c>
      <c r="F28" s="18"/>
      <c r="G28" s="18"/>
      <c r="H28" s="18"/>
    </row>
    <row r="29" spans="1:8" ht="14.4" thickTop="1" thickBot="1" x14ac:dyDescent="0.3">
      <c r="A29" s="21" t="s">
        <v>91</v>
      </c>
      <c r="B29" s="61" t="s">
        <v>57</v>
      </c>
      <c r="C29" s="3"/>
      <c r="D29" s="3"/>
      <c r="E29" s="1">
        <f t="shared" si="0"/>
        <v>0</v>
      </c>
      <c r="F29" s="18"/>
      <c r="G29" s="18"/>
      <c r="H29" s="18"/>
    </row>
    <row r="30" spans="1:8" ht="14.4" thickTop="1" thickBot="1" x14ac:dyDescent="0.3">
      <c r="A30" s="21">
        <v>12</v>
      </c>
      <c r="B30" s="67" t="s">
        <v>59</v>
      </c>
      <c r="C30" s="4">
        <f>C21+C22-C26</f>
        <v>676113</v>
      </c>
      <c r="D30" s="4">
        <f>D21+D22-D26</f>
        <v>620173</v>
      </c>
      <c r="E30" s="2">
        <f t="shared" si="0"/>
        <v>91.726235111586377</v>
      </c>
      <c r="F30" s="18"/>
      <c r="G30" s="18"/>
      <c r="H30" s="18"/>
    </row>
    <row r="31" spans="1:8" ht="14.4" thickTop="1" thickBot="1" x14ac:dyDescent="0.3">
      <c r="A31" s="21">
        <v>13</v>
      </c>
      <c r="B31" s="61" t="s">
        <v>58</v>
      </c>
      <c r="C31" s="3"/>
      <c r="D31" s="3"/>
      <c r="E31" s="1">
        <f t="shared" si="0"/>
        <v>0</v>
      </c>
      <c r="F31" s="18"/>
      <c r="G31" s="18"/>
      <c r="H31" s="18"/>
    </row>
    <row r="32" spans="1:8" ht="14.4" thickTop="1" thickBot="1" x14ac:dyDescent="0.3">
      <c r="A32" s="21">
        <v>14</v>
      </c>
      <c r="B32" s="67" t="s">
        <v>15</v>
      </c>
      <c r="C32" s="2">
        <f>C30+C31</f>
        <v>676113</v>
      </c>
      <c r="D32" s="2">
        <f>D30+D31</f>
        <v>620173</v>
      </c>
      <c r="E32" s="2">
        <f t="shared" si="0"/>
        <v>91.726235111586377</v>
      </c>
      <c r="F32" s="18"/>
      <c r="G32" s="18"/>
      <c r="H32" s="18"/>
    </row>
    <row r="33" spans="1:8" ht="17.25" customHeight="1" thickTop="1" thickBot="1" x14ac:dyDescent="0.3">
      <c r="A33" s="21">
        <v>15</v>
      </c>
      <c r="B33" s="65" t="s">
        <v>5</v>
      </c>
      <c r="C33" s="98">
        <v>-61868</v>
      </c>
      <c r="D33" s="3">
        <v>-46046</v>
      </c>
      <c r="E33" s="1">
        <f t="shared" si="0"/>
        <v>0</v>
      </c>
      <c r="F33" s="18"/>
      <c r="G33" s="18"/>
      <c r="H33" s="18"/>
    </row>
    <row r="34" spans="1:8" ht="17.25" customHeight="1" thickTop="1" thickBot="1" x14ac:dyDescent="0.3">
      <c r="A34" s="21">
        <v>16</v>
      </c>
      <c r="B34" s="67" t="s">
        <v>18</v>
      </c>
      <c r="C34" s="2">
        <f>C32+C33</f>
        <v>614245</v>
      </c>
      <c r="D34" s="2">
        <f>D32+D33</f>
        <v>574127</v>
      </c>
      <c r="E34" s="2">
        <f t="shared" si="0"/>
        <v>93.468729904191321</v>
      </c>
      <c r="F34" s="18"/>
      <c r="G34" s="18"/>
      <c r="H34" s="18"/>
    </row>
    <row r="35" spans="1:8" ht="17.25" customHeight="1" thickTop="1" thickBot="1" x14ac:dyDescent="0.3">
      <c r="A35" s="21">
        <v>17</v>
      </c>
      <c r="B35" s="65" t="s">
        <v>6</v>
      </c>
      <c r="C35" s="3"/>
      <c r="D35" s="3"/>
      <c r="E35" s="1">
        <f t="shared" si="0"/>
        <v>0</v>
      </c>
      <c r="F35" s="18"/>
      <c r="G35" s="18"/>
      <c r="H35" s="18"/>
    </row>
    <row r="36" spans="1:8" ht="16.5" customHeight="1" thickTop="1" thickBot="1" x14ac:dyDescent="0.3">
      <c r="A36" s="21">
        <v>18</v>
      </c>
      <c r="B36" s="67" t="s">
        <v>60</v>
      </c>
      <c r="C36" s="4">
        <f>C34-C35</f>
        <v>614245</v>
      </c>
      <c r="D36" s="4">
        <f>D34-D35</f>
        <v>574127</v>
      </c>
      <c r="E36" s="2">
        <f t="shared" si="0"/>
        <v>93.468729904191321</v>
      </c>
      <c r="F36" s="18"/>
      <c r="G36" s="18"/>
      <c r="H36" s="18"/>
    </row>
    <row r="37" spans="1:8" ht="18" customHeight="1" thickTop="1" thickBot="1" x14ac:dyDescent="0.3">
      <c r="A37" s="21">
        <v>19</v>
      </c>
      <c r="B37" s="61" t="s">
        <v>61</v>
      </c>
      <c r="C37" s="3"/>
      <c r="D37" s="3"/>
      <c r="E37" s="1">
        <f t="shared" si="0"/>
        <v>0</v>
      </c>
      <c r="F37" s="18"/>
      <c r="G37" s="18"/>
      <c r="H37" s="18"/>
    </row>
    <row r="38" spans="1:8" ht="18" customHeight="1" thickTop="1" thickBot="1" x14ac:dyDescent="0.3">
      <c r="A38" s="21">
        <v>20</v>
      </c>
      <c r="B38" s="67" t="s">
        <v>62</v>
      </c>
      <c r="C38" s="2">
        <f>C34+C37</f>
        <v>614245</v>
      </c>
      <c r="D38" s="2">
        <f>D34+D37</f>
        <v>574127</v>
      </c>
      <c r="E38" s="2">
        <f t="shared" si="0"/>
        <v>93.468729904191321</v>
      </c>
      <c r="F38" s="18"/>
      <c r="G38" s="18"/>
      <c r="H38" s="18"/>
    </row>
    <row r="39" spans="1:8" ht="14.4" thickTop="1" thickBot="1" x14ac:dyDescent="0.3">
      <c r="A39" s="33"/>
      <c r="B39" s="34"/>
      <c r="C39" s="34"/>
      <c r="D39" s="34"/>
      <c r="E39" s="34"/>
      <c r="F39" s="18"/>
      <c r="G39" s="18"/>
      <c r="H39" s="18"/>
    </row>
    <row r="40" spans="1:8" ht="30.75" customHeight="1" thickTop="1" thickBot="1" x14ac:dyDescent="0.3">
      <c r="A40" s="122" t="s">
        <v>92</v>
      </c>
      <c r="B40" s="123"/>
      <c r="C40" s="123"/>
      <c r="D40" s="123"/>
      <c r="E40" s="124"/>
      <c r="F40" s="18"/>
      <c r="G40" s="18"/>
      <c r="H40" s="18"/>
    </row>
    <row r="41" spans="1:8" ht="27" customHeight="1" thickTop="1" thickBot="1" x14ac:dyDescent="0.3">
      <c r="A41" s="127" t="s">
        <v>23</v>
      </c>
      <c r="B41" s="129" t="s">
        <v>22</v>
      </c>
      <c r="C41" s="20" t="s">
        <v>20</v>
      </c>
      <c r="D41" s="20" t="s">
        <v>35</v>
      </c>
      <c r="E41" s="20" t="s">
        <v>21</v>
      </c>
    </row>
    <row r="42" spans="1:8" ht="54" thickTop="1" thickBot="1" x14ac:dyDescent="0.3">
      <c r="A42" s="128"/>
      <c r="B42" s="129"/>
      <c r="C42" s="20" t="s">
        <v>36</v>
      </c>
      <c r="D42" s="20" t="s">
        <v>36</v>
      </c>
      <c r="E42" s="20" t="s">
        <v>37</v>
      </c>
    </row>
    <row r="43" spans="1:8" ht="14.25" customHeight="1" thickTop="1" thickBot="1" x14ac:dyDescent="0.3">
      <c r="A43" s="21">
        <v>1</v>
      </c>
      <c r="B43" s="61" t="s">
        <v>0</v>
      </c>
      <c r="C43" s="3">
        <f>C11</f>
        <v>1337926</v>
      </c>
      <c r="D43" s="3">
        <f>D11</f>
        <v>1232404</v>
      </c>
      <c r="E43" s="1">
        <f t="shared" ref="E43:E57" si="1">IF(C43&lt;=0,0,D43/C43*100)</f>
        <v>92.113016713928872</v>
      </c>
    </row>
    <row r="44" spans="1:8" ht="14.4" thickTop="1" thickBot="1" x14ac:dyDescent="0.3">
      <c r="A44" s="21">
        <v>2</v>
      </c>
      <c r="B44" s="65" t="s">
        <v>1</v>
      </c>
      <c r="C44" s="3">
        <f>C19</f>
        <v>5715</v>
      </c>
      <c r="D44" s="3">
        <f>D19</f>
        <v>1263</v>
      </c>
      <c r="E44" s="1">
        <f t="shared" si="1"/>
        <v>22.099737532808401</v>
      </c>
    </row>
    <row r="45" spans="1:8" ht="17.25" customHeight="1" thickTop="1" thickBot="1" x14ac:dyDescent="0.3">
      <c r="A45" s="21">
        <v>3</v>
      </c>
      <c r="B45" s="65" t="s">
        <v>11</v>
      </c>
      <c r="C45" s="98">
        <v>18717</v>
      </c>
      <c r="D45" s="3">
        <v>20227</v>
      </c>
      <c r="E45" s="1">
        <f t="shared" si="1"/>
        <v>108.0675321899877</v>
      </c>
    </row>
    <row r="46" spans="1:8" ht="14.4" thickTop="1" thickBot="1" x14ac:dyDescent="0.3">
      <c r="A46" s="21">
        <v>4</v>
      </c>
      <c r="B46" s="68" t="s">
        <v>44</v>
      </c>
      <c r="C46" s="98">
        <v>0</v>
      </c>
      <c r="D46" s="3">
        <v>0</v>
      </c>
      <c r="E46" s="1">
        <f t="shared" si="1"/>
        <v>0</v>
      </c>
    </row>
    <row r="47" spans="1:8" ht="14.4" thickTop="1" thickBot="1" x14ac:dyDescent="0.3">
      <c r="A47" s="21">
        <v>5</v>
      </c>
      <c r="B47" s="68" t="s">
        <v>51</v>
      </c>
      <c r="C47" s="98">
        <v>223543</v>
      </c>
      <c r="D47" s="3">
        <v>203111</v>
      </c>
      <c r="E47" s="1">
        <f t="shared" si="1"/>
        <v>90.859924041459578</v>
      </c>
    </row>
    <row r="48" spans="1:8" ht="27.6" thickTop="1" thickBot="1" x14ac:dyDescent="0.3">
      <c r="A48" s="21">
        <v>6</v>
      </c>
      <c r="B48" s="68" t="s">
        <v>52</v>
      </c>
      <c r="C48" s="98">
        <v>339</v>
      </c>
      <c r="D48" s="3">
        <v>21</v>
      </c>
      <c r="E48" s="1">
        <f t="shared" si="1"/>
        <v>6.1946902654867255</v>
      </c>
    </row>
    <row r="49" spans="1:5" ht="14.4" thickTop="1" thickBot="1" x14ac:dyDescent="0.3">
      <c r="A49" s="21">
        <v>7</v>
      </c>
      <c r="B49" s="68" t="s">
        <v>53</v>
      </c>
      <c r="C49" s="98">
        <v>122669</v>
      </c>
      <c r="D49" s="3">
        <v>96210</v>
      </c>
      <c r="E49" s="1">
        <f t="shared" si="1"/>
        <v>78.430573331485547</v>
      </c>
    </row>
    <row r="50" spans="1:5" ht="14.4" thickTop="1" thickBot="1" x14ac:dyDescent="0.3">
      <c r="A50" s="21">
        <v>8</v>
      </c>
      <c r="B50" s="68" t="s">
        <v>54</v>
      </c>
      <c r="C50" s="98">
        <v>47423</v>
      </c>
      <c r="D50" s="3">
        <v>46469</v>
      </c>
      <c r="E50" s="1">
        <f t="shared" si="1"/>
        <v>97.98831790481411</v>
      </c>
    </row>
    <row r="51" spans="1:5" ht="14.4" thickTop="1" thickBot="1" x14ac:dyDescent="0.3">
      <c r="A51" s="21">
        <v>9</v>
      </c>
      <c r="B51" s="69" t="s">
        <v>2</v>
      </c>
      <c r="C51" s="98">
        <v>185044</v>
      </c>
      <c r="D51" s="3">
        <v>185869</v>
      </c>
      <c r="E51" s="1">
        <f t="shared" si="1"/>
        <v>100.44583990834613</v>
      </c>
    </row>
    <row r="52" spans="1:5" ht="14.4" thickTop="1" thickBot="1" x14ac:dyDescent="0.3">
      <c r="A52" s="21">
        <v>10</v>
      </c>
      <c r="B52" s="70" t="s">
        <v>55</v>
      </c>
      <c r="C52" s="98">
        <v>98969</v>
      </c>
      <c r="D52" s="3">
        <v>103128</v>
      </c>
      <c r="E52" s="1">
        <f>IF(C52&lt;=0,0,D52/C52*100)</f>
        <v>104.2023259808627</v>
      </c>
    </row>
    <row r="53" spans="1:5" ht="15.75" customHeight="1" thickTop="1" thickBot="1" x14ac:dyDescent="0.3">
      <c r="A53" s="21">
        <v>11</v>
      </c>
      <c r="B53" s="69" t="s">
        <v>94</v>
      </c>
      <c r="C53" s="98"/>
      <c r="D53" s="3"/>
      <c r="E53" s="1">
        <f t="shared" ref="E53:E55" si="2">IF(C53&lt;=0,0,D53/C53*100)</f>
        <v>0</v>
      </c>
    </row>
    <row r="54" spans="1:5" ht="14.4" thickTop="1" thickBot="1" x14ac:dyDescent="0.3">
      <c r="A54" s="21">
        <v>12</v>
      </c>
      <c r="B54" s="70" t="s">
        <v>95</v>
      </c>
      <c r="C54" s="98">
        <v>1</v>
      </c>
      <c r="D54" s="3">
        <v>1</v>
      </c>
      <c r="E54" s="1">
        <f t="shared" si="2"/>
        <v>100</v>
      </c>
    </row>
    <row r="55" spans="1:5" ht="14.4" thickTop="1" thickBot="1" x14ac:dyDescent="0.3">
      <c r="A55" s="21">
        <v>13</v>
      </c>
      <c r="B55" s="69" t="s">
        <v>46</v>
      </c>
      <c r="C55" s="98"/>
      <c r="D55" s="3"/>
      <c r="E55" s="1">
        <f t="shared" si="2"/>
        <v>0</v>
      </c>
    </row>
    <row r="56" spans="1:5" ht="14.4" thickTop="1" thickBot="1" x14ac:dyDescent="0.3">
      <c r="A56" s="21">
        <v>14</v>
      </c>
      <c r="B56" s="70" t="s">
        <v>96</v>
      </c>
      <c r="C56" s="98">
        <v>7950</v>
      </c>
      <c r="D56" s="3">
        <v>1066</v>
      </c>
      <c r="E56" s="1">
        <f t="shared" si="1"/>
        <v>13.408805031446541</v>
      </c>
    </row>
    <row r="57" spans="1:5" ht="18.75" customHeight="1" thickTop="1" thickBot="1" x14ac:dyDescent="0.3">
      <c r="A57" s="21">
        <v>15</v>
      </c>
      <c r="B57" s="67" t="s">
        <v>38</v>
      </c>
      <c r="C57" s="2">
        <f>C43+C44+C45-C46-C47-C48-C49-C50-C51-C52-C53-C54-C55-C56</f>
        <v>676420</v>
      </c>
      <c r="D57" s="2">
        <f>D43+D44+D45-D46-D47-D48-D49-D50-D51-D52-D53-D54-D55-D56</f>
        <v>618019</v>
      </c>
      <c r="E57" s="2">
        <f t="shared" si="1"/>
        <v>91.366163034800863</v>
      </c>
    </row>
    <row r="58" spans="1:5" ht="13.8" thickTop="1" x14ac:dyDescent="0.25">
      <c r="A58" s="10"/>
      <c r="B58" s="36"/>
      <c r="C58" s="10"/>
      <c r="D58" s="10"/>
      <c r="E58" s="10"/>
    </row>
    <row r="59" spans="1:5" x14ac:dyDescent="0.25">
      <c r="A59" s="10"/>
      <c r="B59" s="36"/>
      <c r="C59" s="10"/>
      <c r="D59" s="10"/>
      <c r="E59" s="10"/>
    </row>
    <row r="60" spans="1:5" x14ac:dyDescent="0.25">
      <c r="A60" s="10"/>
      <c r="B60" s="13"/>
      <c r="C60" s="10"/>
      <c r="D60" s="10"/>
      <c r="E60" s="10"/>
    </row>
    <row r="61" spans="1:5" x14ac:dyDescent="0.25">
      <c r="B61" s="37"/>
    </row>
    <row r="62" spans="1:5" x14ac:dyDescent="0.25">
      <c r="B62" s="38"/>
    </row>
    <row r="63" spans="1:5" x14ac:dyDescent="0.25">
      <c r="B63" s="38"/>
    </row>
    <row r="64" spans="1:5" x14ac:dyDescent="0.25">
      <c r="B64" s="37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E68"/>
  <sheetViews>
    <sheetView zoomScale="110" zoomScaleNormal="110" workbookViewId="0">
      <selection activeCell="B6" sqref="B6:D6"/>
    </sheetView>
  </sheetViews>
  <sheetFormatPr defaultColWidth="9.109375" defaultRowHeight="13.2" x14ac:dyDescent="0.25"/>
  <cols>
    <col min="1" max="1" width="5.109375" style="8" customWidth="1"/>
    <col min="2" max="2" width="55.109375" style="8" customWidth="1"/>
    <col min="3" max="4" width="17.44140625" style="8" customWidth="1"/>
    <col min="5" max="16384" width="9.109375" style="8"/>
  </cols>
  <sheetData>
    <row r="1" spans="1:5" x14ac:dyDescent="0.25">
      <c r="A1" s="41"/>
      <c r="B1" s="41"/>
      <c r="C1" s="41"/>
      <c r="D1" s="41"/>
      <c r="E1" s="41"/>
    </row>
    <row r="2" spans="1:5" x14ac:dyDescent="0.25">
      <c r="A2" s="41"/>
      <c r="B2" s="39" t="s">
        <v>28</v>
      </c>
      <c r="C2" s="134" t="str">
        <f>'ФИ-Почетна'!$C$18</f>
        <v>Мермерен Комбинат АД Прилеп</v>
      </c>
      <c r="D2" s="135"/>
      <c r="E2" s="135"/>
    </row>
    <row r="3" spans="1:5" x14ac:dyDescent="0.25">
      <c r="A3" s="41"/>
      <c r="B3" s="39" t="s">
        <v>30</v>
      </c>
      <c r="C3" s="43" t="str">
        <f>'ФИ-Почетна'!$C$22</f>
        <v>01.01 - 30.09</v>
      </c>
      <c r="D3" s="39" t="e">
        <f>#REF!</f>
        <v>#REF!</v>
      </c>
      <c r="E3" s="42">
        <f>'ФИ-Почетна'!$C$23</f>
        <v>2023</v>
      </c>
    </row>
    <row r="4" spans="1:5" x14ac:dyDescent="0.25">
      <c r="A4" s="41"/>
      <c r="B4" s="9" t="s">
        <v>43</v>
      </c>
      <c r="C4" s="40" t="str">
        <f>'ФИ-Почетна'!$C$20</f>
        <v>не</v>
      </c>
      <c r="D4" s="41"/>
      <c r="E4" s="41"/>
    </row>
    <row r="5" spans="1:5" x14ac:dyDescent="0.25">
      <c r="A5" s="41"/>
      <c r="B5" s="41"/>
      <c r="C5" s="41"/>
      <c r="D5" s="41"/>
      <c r="E5" s="41"/>
    </row>
    <row r="6" spans="1:5" ht="24" customHeight="1" x14ac:dyDescent="0.25">
      <c r="A6" s="41"/>
      <c r="B6" s="125" t="s">
        <v>27</v>
      </c>
      <c r="C6" s="125"/>
      <c r="D6" s="125"/>
      <c r="E6" s="44"/>
    </row>
    <row r="7" spans="1:5" ht="12.75" customHeight="1" x14ac:dyDescent="0.25">
      <c r="A7" s="41"/>
      <c r="B7" s="44"/>
      <c r="C7" s="44"/>
      <c r="D7" s="44"/>
      <c r="E7" s="44"/>
    </row>
    <row r="8" spans="1:5" s="47" customFormat="1" ht="15" customHeight="1" thickBot="1" x14ac:dyDescent="0.3">
      <c r="A8" s="45"/>
      <c r="B8" s="46"/>
      <c r="C8" s="139" t="s">
        <v>34</v>
      </c>
      <c r="D8" s="139"/>
      <c r="E8" s="139"/>
    </row>
    <row r="9" spans="1:5" s="49" customFormat="1" ht="25.5" customHeight="1" thickTop="1" thickBot="1" x14ac:dyDescent="0.3">
      <c r="A9" s="133"/>
      <c r="B9" s="133" t="s">
        <v>33</v>
      </c>
      <c r="C9" s="48" t="s">
        <v>25</v>
      </c>
      <c r="D9" s="48" t="s">
        <v>26</v>
      </c>
      <c r="E9" s="48" t="s">
        <v>29</v>
      </c>
    </row>
    <row r="10" spans="1:5" ht="31.8" thickTop="1" thickBot="1" x14ac:dyDescent="0.3">
      <c r="A10" s="133"/>
      <c r="B10" s="133"/>
      <c r="C10" s="50" t="s">
        <v>32</v>
      </c>
      <c r="D10" s="50" t="s">
        <v>32</v>
      </c>
      <c r="E10" s="50" t="s">
        <v>31</v>
      </c>
    </row>
    <row r="11" spans="1:5" ht="13.5" customHeight="1" thickTop="1" thickBot="1" x14ac:dyDescent="0.3">
      <c r="A11" s="21">
        <v>1</v>
      </c>
      <c r="B11" s="22" t="s">
        <v>14</v>
      </c>
      <c r="C11" s="23">
        <f>'Биланс на успех - функција'!C11</f>
        <v>1337926</v>
      </c>
      <c r="D11" s="23">
        <f>'Биланс на успех - функција'!D11</f>
        <v>1232404</v>
      </c>
      <c r="E11" s="23">
        <f>'Биланс на успех - функција'!E11</f>
        <v>92.113016713928872</v>
      </c>
    </row>
    <row r="12" spans="1:5" ht="15.75" customHeight="1" thickTop="1" thickBot="1" x14ac:dyDescent="0.3">
      <c r="A12" s="21" t="s">
        <v>97</v>
      </c>
      <c r="B12" s="24" t="s">
        <v>39</v>
      </c>
      <c r="C12" s="25">
        <f>'Биланс на успех - функција'!C12</f>
        <v>5271</v>
      </c>
      <c r="D12" s="25">
        <f>'Биланс на успех - функција'!D12</f>
        <v>7025</v>
      </c>
      <c r="E12" s="23">
        <f>'Биланс на успех - функција'!E12</f>
        <v>133.27641813697591</v>
      </c>
    </row>
    <row r="13" spans="1:5" ht="15.75" customHeight="1" thickTop="1" thickBot="1" x14ac:dyDescent="0.3">
      <c r="A13" s="21" t="s">
        <v>98</v>
      </c>
      <c r="B13" s="26" t="s">
        <v>40</v>
      </c>
      <c r="C13" s="25">
        <f>'Биланс на успех - функција'!C13</f>
        <v>1332655</v>
      </c>
      <c r="D13" s="25">
        <f>'Биланс на успех - функција'!D13</f>
        <v>1225379</v>
      </c>
      <c r="E13" s="23">
        <f>'Биланс на успех - функција'!E13</f>
        <v>91.950204666624145</v>
      </c>
    </row>
    <row r="14" spans="1:5" ht="15.75" customHeight="1" thickTop="1" thickBot="1" x14ac:dyDescent="0.3">
      <c r="A14" s="21">
        <v>2</v>
      </c>
      <c r="B14" s="22" t="s">
        <v>99</v>
      </c>
      <c r="C14" s="25">
        <f>'Биланс на успех - функција'!C14</f>
        <v>463668</v>
      </c>
      <c r="D14" s="25">
        <f>'Биланс на успех - функција'!D14</f>
        <v>458892</v>
      </c>
      <c r="E14" s="23">
        <f>'Биланс на успех - функција'!E14</f>
        <v>98.969952638525839</v>
      </c>
    </row>
    <row r="15" spans="1:5" ht="15.75" customHeight="1" thickTop="1" thickBot="1" x14ac:dyDescent="0.3">
      <c r="A15" s="21">
        <v>3</v>
      </c>
      <c r="B15" s="27" t="s">
        <v>100</v>
      </c>
      <c r="C15" s="28">
        <f>'Биланс на успех - функција'!C15</f>
        <v>874258</v>
      </c>
      <c r="D15" s="28">
        <f>'Биланс на успех - функција'!D15</f>
        <v>773512</v>
      </c>
      <c r="E15" s="28">
        <f>'Биланс на успех - функција'!E15</f>
        <v>88.47639941527558</v>
      </c>
    </row>
    <row r="16" spans="1:5" ht="15.75" customHeight="1" thickTop="1" thickBot="1" x14ac:dyDescent="0.3">
      <c r="A16" s="21">
        <v>4</v>
      </c>
      <c r="B16" s="22" t="s">
        <v>113</v>
      </c>
      <c r="C16" s="25">
        <f>'Биланс на успех - функција'!C16</f>
        <v>79279</v>
      </c>
      <c r="D16" s="25">
        <f>'Биланс на успех - функција'!D16</f>
        <v>65264</v>
      </c>
      <c r="E16" s="23">
        <f>'Биланс на успех - функција'!E16</f>
        <v>82.321926361331492</v>
      </c>
    </row>
    <row r="17" spans="1:5" ht="15.75" customHeight="1" thickTop="1" thickBot="1" x14ac:dyDescent="0.3">
      <c r="A17" s="21">
        <v>5</v>
      </c>
      <c r="B17" s="22" t="s">
        <v>104</v>
      </c>
      <c r="C17" s="25">
        <f>'Биланс на успех - функција'!C17</f>
        <v>116323</v>
      </c>
      <c r="D17" s="25">
        <f>'Биланс на успех - функција'!D17</f>
        <v>90431</v>
      </c>
      <c r="E17" s="23">
        <f>'Биланс на успех - функција'!E17</f>
        <v>77.741289340887008</v>
      </c>
    </row>
    <row r="18" spans="1:5" ht="15.75" customHeight="1" thickTop="1" thickBot="1" x14ac:dyDescent="0.3">
      <c r="A18" s="21">
        <v>6</v>
      </c>
      <c r="B18" s="29" t="s">
        <v>106</v>
      </c>
      <c r="C18" s="25">
        <f>'Биланс на успех - функција'!C18</f>
        <v>0</v>
      </c>
      <c r="D18" s="25">
        <f>'Биланс на успех - функција'!D18</f>
        <v>0</v>
      </c>
      <c r="E18" s="23">
        <f>'Биланс на успех - функција'!E18</f>
        <v>0</v>
      </c>
    </row>
    <row r="19" spans="1:5" ht="15.75" customHeight="1" thickTop="1" thickBot="1" x14ac:dyDescent="0.3">
      <c r="A19" s="21">
        <v>7</v>
      </c>
      <c r="B19" s="30" t="s">
        <v>7</v>
      </c>
      <c r="C19" s="25">
        <f>'Биланс на успех - функција'!C19</f>
        <v>5715</v>
      </c>
      <c r="D19" s="25">
        <f>'Биланс на успех - функција'!D19</f>
        <v>1263</v>
      </c>
      <c r="E19" s="23">
        <f>'Биланс на успех - функција'!E19</f>
        <v>22.099737532808401</v>
      </c>
    </row>
    <row r="20" spans="1:5" ht="15.75" customHeight="1" thickTop="1" thickBot="1" x14ac:dyDescent="0.3">
      <c r="A20" s="21">
        <v>8</v>
      </c>
      <c r="B20" s="29" t="s">
        <v>105</v>
      </c>
      <c r="C20" s="25">
        <f>'Биланс на успех - функција'!C20</f>
        <v>7951</v>
      </c>
      <c r="D20" s="25">
        <f>'Биланс на успех - функција'!D20</f>
        <v>1061</v>
      </c>
      <c r="E20" s="23">
        <f>'Биланс на успех - функција'!E20</f>
        <v>13.344233429757264</v>
      </c>
    </row>
    <row r="21" spans="1:5" ht="15.75" customHeight="1" thickTop="1" thickBot="1" x14ac:dyDescent="0.3">
      <c r="A21" s="21">
        <v>9</v>
      </c>
      <c r="B21" s="31" t="s">
        <v>9</v>
      </c>
      <c r="C21" s="32">
        <f>'Биланс на успех - функција'!C21</f>
        <v>676420</v>
      </c>
      <c r="D21" s="32">
        <f>'Биланс на успех - функција'!D21</f>
        <v>618019</v>
      </c>
      <c r="E21" s="32">
        <f>'Биланс на успех - функција'!E21</f>
        <v>91.366163034800863</v>
      </c>
    </row>
    <row r="22" spans="1:5" ht="15.75" customHeight="1" thickTop="1" thickBot="1" x14ac:dyDescent="0.3">
      <c r="A22" s="21">
        <v>10</v>
      </c>
      <c r="B22" s="29" t="s">
        <v>107</v>
      </c>
      <c r="C22" s="23">
        <f>'Биланс на успех - функција'!C22</f>
        <v>5884</v>
      </c>
      <c r="D22" s="23">
        <f>'Биланс на успех - функција'!D22</f>
        <v>13855</v>
      </c>
      <c r="E22" s="23">
        <f>'Биланс на успех - функција'!E22</f>
        <v>235.46906866077501</v>
      </c>
    </row>
    <row r="23" spans="1:5" ht="27.6" thickTop="1" thickBot="1" x14ac:dyDescent="0.3">
      <c r="A23" s="21" t="s">
        <v>45</v>
      </c>
      <c r="B23" s="22" t="s">
        <v>110</v>
      </c>
      <c r="C23" s="25">
        <f>'Биланс на успех - функција'!C23</f>
        <v>5879</v>
      </c>
      <c r="D23" s="25">
        <f>'Биланс на успех - функција'!D23</f>
        <v>13854</v>
      </c>
      <c r="E23" s="23">
        <f>'Биланс на успех - функција'!E23</f>
        <v>235.65232182343939</v>
      </c>
    </row>
    <row r="24" spans="1:5" ht="15.75" customHeight="1" thickTop="1" thickBot="1" x14ac:dyDescent="0.3">
      <c r="A24" s="21" t="s">
        <v>122</v>
      </c>
      <c r="B24" s="22" t="s">
        <v>108</v>
      </c>
      <c r="C24" s="25">
        <f>'Биланс на успех - функција'!C24</f>
        <v>5</v>
      </c>
      <c r="D24" s="25">
        <f>'Биланс на успех - функција'!D24</f>
        <v>1</v>
      </c>
      <c r="E24" s="23">
        <f>'Биланс на успех - функција'!E24</f>
        <v>20</v>
      </c>
    </row>
    <row r="25" spans="1:5" ht="15.75" customHeight="1" thickTop="1" thickBot="1" x14ac:dyDescent="0.3">
      <c r="A25" s="21" t="s">
        <v>123</v>
      </c>
      <c r="B25" s="22" t="s">
        <v>109</v>
      </c>
      <c r="C25" s="25">
        <f>'Биланс на успех - функција'!C25</f>
        <v>0</v>
      </c>
      <c r="D25" s="25">
        <f>'Биланс на успех - функција'!D25</f>
        <v>0</v>
      </c>
      <c r="E25" s="23">
        <f>'Биланс на успех - функција'!E25</f>
        <v>0</v>
      </c>
    </row>
    <row r="26" spans="1:5" ht="15" customHeight="1" thickTop="1" thickBot="1" x14ac:dyDescent="0.3">
      <c r="A26" s="21">
        <v>11</v>
      </c>
      <c r="B26" s="29" t="s">
        <v>111</v>
      </c>
      <c r="C26" s="23">
        <f>'Биланс на успех - функција'!C26</f>
        <v>6191</v>
      </c>
      <c r="D26" s="23">
        <f>'Биланс на успех - функција'!D26</f>
        <v>11701</v>
      </c>
      <c r="E26" s="23">
        <f>'Биланс на успех - функција'!E26</f>
        <v>189.00016152479407</v>
      </c>
    </row>
    <row r="27" spans="1:5" ht="14.4" thickTop="1" thickBot="1" x14ac:dyDescent="0.3">
      <c r="A27" s="21" t="s">
        <v>124</v>
      </c>
      <c r="B27" s="22" t="s">
        <v>114</v>
      </c>
      <c r="C27" s="25">
        <f>'Биланс на успех - функција'!C27</f>
        <v>6191</v>
      </c>
      <c r="D27" s="25">
        <f>'Биланс на успех - функција'!D27</f>
        <v>11701</v>
      </c>
      <c r="E27" s="23">
        <f>'Биланс на успех - функција'!E27</f>
        <v>189.00016152479407</v>
      </c>
    </row>
    <row r="28" spans="1:5" ht="18" customHeight="1" thickTop="1" thickBot="1" x14ac:dyDescent="0.3">
      <c r="A28" s="21" t="s">
        <v>125</v>
      </c>
      <c r="B28" s="22" t="s">
        <v>115</v>
      </c>
      <c r="C28" s="25">
        <f>'Биланс на успех - функција'!C28</f>
        <v>0</v>
      </c>
      <c r="D28" s="25">
        <f>'Биланс на успех - функција'!D28</f>
        <v>0</v>
      </c>
      <c r="E28" s="23">
        <f>'Биланс на успех - функција'!E28</f>
        <v>0</v>
      </c>
    </row>
    <row r="29" spans="1:5" ht="18" customHeight="1" thickTop="1" thickBot="1" x14ac:dyDescent="0.3">
      <c r="A29" s="21" t="s">
        <v>126</v>
      </c>
      <c r="B29" s="22" t="s">
        <v>112</v>
      </c>
      <c r="C29" s="25">
        <f>'Биланс на успех - функција'!C29</f>
        <v>0</v>
      </c>
      <c r="D29" s="25">
        <f>'Биланс на успех - функција'!D29</f>
        <v>0</v>
      </c>
      <c r="E29" s="23">
        <f>'Биланс на успех - функција'!E29</f>
        <v>0</v>
      </c>
    </row>
    <row r="30" spans="1:5" ht="18" customHeight="1" thickTop="1" thickBot="1" x14ac:dyDescent="0.3">
      <c r="A30" s="21">
        <v>12</v>
      </c>
      <c r="B30" s="31" t="s">
        <v>116</v>
      </c>
      <c r="C30" s="28">
        <f>'Биланс на успех - функција'!C30</f>
        <v>676113</v>
      </c>
      <c r="D30" s="28">
        <f>'Биланс на успех - функција'!D30</f>
        <v>620173</v>
      </c>
      <c r="E30" s="32">
        <f>'Биланс на успех - функција'!E30</f>
        <v>91.726235111586377</v>
      </c>
    </row>
    <row r="31" spans="1:5" ht="18" customHeight="1" thickTop="1" thickBot="1" x14ac:dyDescent="0.3">
      <c r="A31" s="21">
        <v>13</v>
      </c>
      <c r="B31" s="22" t="s">
        <v>120</v>
      </c>
      <c r="C31" s="25">
        <f>'Биланс на успех - функција'!C31</f>
        <v>0</v>
      </c>
      <c r="D31" s="25">
        <f>'Биланс на успех - функција'!D31</f>
        <v>0</v>
      </c>
      <c r="E31" s="23">
        <f>'Биланс на успех - функција'!E31</f>
        <v>0</v>
      </c>
    </row>
    <row r="32" spans="1:5" ht="18" customHeight="1" thickTop="1" thickBot="1" x14ac:dyDescent="0.3">
      <c r="A32" s="21">
        <v>14</v>
      </c>
      <c r="B32" s="31" t="s">
        <v>16</v>
      </c>
      <c r="C32" s="32">
        <f>'Биланс на успех - функција'!C32</f>
        <v>676113</v>
      </c>
      <c r="D32" s="32">
        <f>'Биланс на успех - функција'!D32</f>
        <v>620173</v>
      </c>
      <c r="E32" s="32">
        <f>'Биланс на успех - функција'!E32</f>
        <v>91.726235111586377</v>
      </c>
    </row>
    <row r="33" spans="1:5" ht="18" customHeight="1" thickTop="1" thickBot="1" x14ac:dyDescent="0.3">
      <c r="A33" s="21">
        <v>15</v>
      </c>
      <c r="B33" s="29" t="s">
        <v>17</v>
      </c>
      <c r="C33" s="25">
        <f>'Биланс на успех - функција'!C33</f>
        <v>-61868</v>
      </c>
      <c r="D33" s="25">
        <f>'Биланс на успех - функција'!D33</f>
        <v>-46046</v>
      </c>
      <c r="E33" s="23">
        <f>'Биланс на успех - функција'!E33</f>
        <v>0</v>
      </c>
    </row>
    <row r="34" spans="1:5" ht="18" customHeight="1" thickTop="1" thickBot="1" x14ac:dyDescent="0.3">
      <c r="A34" s="21">
        <v>16</v>
      </c>
      <c r="B34" s="31" t="s">
        <v>119</v>
      </c>
      <c r="C34" s="32">
        <f>'Биланс на успех - функција'!C34</f>
        <v>614245</v>
      </c>
      <c r="D34" s="32">
        <f>'Биланс на успех - функција'!D34</f>
        <v>574127</v>
      </c>
      <c r="E34" s="32">
        <f>'Биланс на успех - функција'!E34</f>
        <v>93.468729904191321</v>
      </c>
    </row>
    <row r="35" spans="1:5" ht="18" customHeight="1" thickTop="1" thickBot="1" x14ac:dyDescent="0.3">
      <c r="A35" s="21">
        <v>17</v>
      </c>
      <c r="B35" s="29" t="s">
        <v>10</v>
      </c>
      <c r="C35" s="25">
        <f>'Биланс на успех - функција'!C35</f>
        <v>0</v>
      </c>
      <c r="D35" s="25">
        <f>'Биланс на успех - функција'!D35</f>
        <v>0</v>
      </c>
      <c r="E35" s="23">
        <f>'Биланс на успех - функција'!E35</f>
        <v>0</v>
      </c>
    </row>
    <row r="36" spans="1:5" ht="18" customHeight="1" thickTop="1" thickBot="1" x14ac:dyDescent="0.3">
      <c r="A36" s="21">
        <v>18</v>
      </c>
      <c r="B36" s="31" t="s">
        <v>121</v>
      </c>
      <c r="C36" s="28">
        <f>'Биланс на успех - функција'!C36</f>
        <v>614245</v>
      </c>
      <c r="D36" s="28">
        <f>'Биланс на успех - функција'!D36</f>
        <v>574127</v>
      </c>
      <c r="E36" s="32">
        <f>'Биланс на успех - функција'!E36</f>
        <v>93.468729904191321</v>
      </c>
    </row>
    <row r="37" spans="1:5" ht="18.75" customHeight="1" thickTop="1" thickBot="1" x14ac:dyDescent="0.3">
      <c r="A37" s="21">
        <v>19</v>
      </c>
      <c r="B37" s="22" t="s">
        <v>118</v>
      </c>
      <c r="C37" s="25">
        <f>'Биланс на успех - функција'!C37</f>
        <v>0</v>
      </c>
      <c r="D37" s="25">
        <f>'Биланс на успех - функција'!D37</f>
        <v>0</v>
      </c>
      <c r="E37" s="23">
        <f>'Биланс на успех - функција'!E37</f>
        <v>0</v>
      </c>
    </row>
    <row r="38" spans="1:5" ht="18" customHeight="1" thickTop="1" thickBot="1" x14ac:dyDescent="0.3">
      <c r="A38" s="21">
        <v>20</v>
      </c>
      <c r="B38" s="31" t="s">
        <v>117</v>
      </c>
      <c r="C38" s="32">
        <f>'Биланс на успех - функција'!C38</f>
        <v>614245</v>
      </c>
      <c r="D38" s="32">
        <f>'Биланс на успех - функција'!D38</f>
        <v>574127</v>
      </c>
      <c r="E38" s="32">
        <f>'Биланс на успех - функција'!E38</f>
        <v>93.468729904191321</v>
      </c>
    </row>
    <row r="39" spans="1:5" ht="18" customHeight="1" thickTop="1" thickBot="1" x14ac:dyDescent="0.3">
      <c r="A39" s="140"/>
      <c r="B39" s="141"/>
      <c r="C39" s="141"/>
      <c r="D39" s="141"/>
      <c r="E39" s="141"/>
    </row>
    <row r="40" spans="1:5" ht="32.25" customHeight="1" thickTop="1" thickBot="1" x14ac:dyDescent="0.3">
      <c r="A40" s="136" t="s">
        <v>101</v>
      </c>
      <c r="B40" s="137"/>
      <c r="C40" s="137"/>
      <c r="D40" s="137"/>
      <c r="E40" s="138"/>
    </row>
    <row r="41" spans="1:5" ht="24.75" customHeight="1" thickTop="1" thickBot="1" x14ac:dyDescent="0.3">
      <c r="A41" s="132"/>
      <c r="B41" s="133" t="s">
        <v>33</v>
      </c>
      <c r="C41" s="48" t="s">
        <v>25</v>
      </c>
      <c r="D41" s="48" t="s">
        <v>26</v>
      </c>
      <c r="E41" s="48" t="s">
        <v>29</v>
      </c>
    </row>
    <row r="42" spans="1:5" ht="31.8" thickTop="1" thickBot="1" x14ac:dyDescent="0.3">
      <c r="A42" s="132"/>
      <c r="B42" s="133"/>
      <c r="C42" s="50" t="s">
        <v>32</v>
      </c>
      <c r="D42" s="50" t="s">
        <v>32</v>
      </c>
      <c r="E42" s="50" t="s">
        <v>31</v>
      </c>
    </row>
    <row r="43" spans="1:5" ht="17.25" customHeight="1" thickTop="1" thickBot="1" x14ac:dyDescent="0.3">
      <c r="A43" s="51">
        <v>1</v>
      </c>
      <c r="B43" s="52" t="s">
        <v>14</v>
      </c>
      <c r="C43" s="25">
        <f>'Биланс на успех - функција'!C43</f>
        <v>1337926</v>
      </c>
      <c r="D43" s="25">
        <f>'Биланс на успех - функција'!D43</f>
        <v>1232404</v>
      </c>
      <c r="E43" s="23">
        <f>'Биланс на успех - функција'!E43</f>
        <v>92.113016713928872</v>
      </c>
    </row>
    <row r="44" spans="1:5" ht="17.25" customHeight="1" thickTop="1" thickBot="1" x14ac:dyDescent="0.3">
      <c r="A44" s="51">
        <v>2</v>
      </c>
      <c r="B44" s="52" t="s">
        <v>7</v>
      </c>
      <c r="C44" s="25">
        <f>'Биланс на успех - функција'!C44</f>
        <v>5715</v>
      </c>
      <c r="D44" s="25">
        <f>'Биланс на успех - функција'!D44</f>
        <v>1263</v>
      </c>
      <c r="E44" s="23">
        <f>'Биланс на успех - функција'!E44</f>
        <v>22.099737532808401</v>
      </c>
    </row>
    <row r="45" spans="1:5" ht="17.25" customHeight="1" thickTop="1" thickBot="1" x14ac:dyDescent="0.3">
      <c r="A45" s="51">
        <v>3</v>
      </c>
      <c r="B45" s="35" t="s">
        <v>102</v>
      </c>
      <c r="C45" s="25">
        <f>'Биланс на успех - функција'!C45</f>
        <v>18717</v>
      </c>
      <c r="D45" s="25">
        <f>'Биланс на успех - функција'!D45</f>
        <v>20227</v>
      </c>
      <c r="E45" s="23">
        <f>'Биланс на успех - функција'!E45</f>
        <v>108.0675321899877</v>
      </c>
    </row>
    <row r="46" spans="1:5" ht="14.4" thickTop="1" thickBot="1" x14ac:dyDescent="0.3">
      <c r="A46" s="51">
        <v>4</v>
      </c>
      <c r="B46" s="52" t="s">
        <v>127</v>
      </c>
      <c r="C46" s="25">
        <f>'Биланс на успех - функција'!C46</f>
        <v>0</v>
      </c>
      <c r="D46" s="25">
        <f>'Биланс на успех - функција'!D46</f>
        <v>0</v>
      </c>
      <c r="E46" s="23">
        <f>'Биланс на успех - функција'!E46</f>
        <v>0</v>
      </c>
    </row>
    <row r="47" spans="1:5" ht="17.25" customHeight="1" thickTop="1" thickBot="1" x14ac:dyDescent="0.3">
      <c r="A47" s="51">
        <v>5</v>
      </c>
      <c r="B47" s="52" t="s">
        <v>128</v>
      </c>
      <c r="C47" s="25">
        <f>'Биланс на успех - функција'!C47</f>
        <v>223543</v>
      </c>
      <c r="D47" s="25">
        <f>'Биланс на успех - функција'!D47</f>
        <v>203111</v>
      </c>
      <c r="E47" s="23">
        <f>'Биланс на успех - функција'!E47</f>
        <v>90.859924041459578</v>
      </c>
    </row>
    <row r="48" spans="1:5" ht="17.25" customHeight="1" thickTop="1" thickBot="1" x14ac:dyDescent="0.3">
      <c r="A48" s="51">
        <v>6</v>
      </c>
      <c r="B48" s="52" t="s">
        <v>129</v>
      </c>
      <c r="C48" s="25">
        <f>'Биланс на успех - функција'!C48</f>
        <v>339</v>
      </c>
      <c r="D48" s="25">
        <f>'Биланс на успех - функција'!D48</f>
        <v>21</v>
      </c>
      <c r="E48" s="23">
        <f>'Биланс на успех - функција'!E48</f>
        <v>6.1946902654867255</v>
      </c>
    </row>
    <row r="49" spans="1:5" ht="17.25" customHeight="1" thickTop="1" thickBot="1" x14ac:dyDescent="0.3">
      <c r="A49" s="51">
        <v>7</v>
      </c>
      <c r="B49" s="52" t="s">
        <v>130</v>
      </c>
      <c r="C49" s="25">
        <f>'Биланс на успех - функција'!C49</f>
        <v>122669</v>
      </c>
      <c r="D49" s="25">
        <f>'Биланс на успех - функција'!D49</f>
        <v>96210</v>
      </c>
      <c r="E49" s="23">
        <f>'Биланс на успех - функција'!E49</f>
        <v>78.430573331485547</v>
      </c>
    </row>
    <row r="50" spans="1:5" ht="17.25" customHeight="1" thickTop="1" thickBot="1" x14ac:dyDescent="0.3">
      <c r="A50" s="51">
        <v>8</v>
      </c>
      <c r="B50" s="52" t="s">
        <v>131</v>
      </c>
      <c r="C50" s="25">
        <f>'Биланс на успех - функција'!C50</f>
        <v>47423</v>
      </c>
      <c r="D50" s="25">
        <f>'Биланс на успех - функција'!D50</f>
        <v>46469</v>
      </c>
      <c r="E50" s="23">
        <f>'Биланс на успех - функција'!E50</f>
        <v>97.98831790481411</v>
      </c>
    </row>
    <row r="51" spans="1:5" ht="17.25" customHeight="1" thickTop="1" thickBot="1" x14ac:dyDescent="0.3">
      <c r="A51" s="51">
        <v>9</v>
      </c>
      <c r="B51" s="52" t="s">
        <v>103</v>
      </c>
      <c r="C51" s="25">
        <f>'Биланс на успех - функција'!C51</f>
        <v>185044</v>
      </c>
      <c r="D51" s="25">
        <f>'Биланс на успех - функција'!D51</f>
        <v>185869</v>
      </c>
      <c r="E51" s="23">
        <f>'Биланс на успех - функција'!E51</f>
        <v>100.44583990834613</v>
      </c>
    </row>
    <row r="52" spans="1:5" ht="17.25" customHeight="1" thickTop="1" thickBot="1" x14ac:dyDescent="0.3">
      <c r="A52" s="51">
        <v>10</v>
      </c>
      <c r="B52" s="52" t="s">
        <v>133</v>
      </c>
      <c r="C52" s="25">
        <f>'Биланс на успех - функција'!C52</f>
        <v>98969</v>
      </c>
      <c r="D52" s="25">
        <f>'Биланс на успех - функција'!D52</f>
        <v>103128</v>
      </c>
      <c r="E52" s="23">
        <f>'Биланс на успех - функција'!E52</f>
        <v>104.2023259808627</v>
      </c>
    </row>
    <row r="53" spans="1:5" ht="18.75" customHeight="1" thickTop="1" thickBot="1" x14ac:dyDescent="0.3">
      <c r="A53" s="51">
        <v>11</v>
      </c>
      <c r="B53" s="52" t="s">
        <v>134</v>
      </c>
      <c r="C53" s="25">
        <f>'Биланс на успех - функција'!C53</f>
        <v>0</v>
      </c>
      <c r="D53" s="25">
        <f>'Биланс на успех - функција'!D53</f>
        <v>0</v>
      </c>
      <c r="E53" s="23">
        <f>'Биланс на успех - функција'!E53</f>
        <v>0</v>
      </c>
    </row>
    <row r="54" spans="1:5" ht="18.75" customHeight="1" thickTop="1" thickBot="1" x14ac:dyDescent="0.3">
      <c r="A54" s="51">
        <v>12</v>
      </c>
      <c r="B54" s="52" t="s">
        <v>132</v>
      </c>
      <c r="C54" s="25">
        <f>'Биланс на успех - функција'!C54</f>
        <v>1</v>
      </c>
      <c r="D54" s="25">
        <f>'Биланс на успех - функција'!D54</f>
        <v>1</v>
      </c>
      <c r="E54" s="23">
        <f>'Биланс на успех - функција'!E54</f>
        <v>100</v>
      </c>
    </row>
    <row r="55" spans="1:5" ht="17.25" customHeight="1" thickTop="1" thickBot="1" x14ac:dyDescent="0.3">
      <c r="A55" s="51">
        <v>13</v>
      </c>
      <c r="B55" s="52" t="s">
        <v>106</v>
      </c>
      <c r="C55" s="25">
        <f>'Биланс на успех - функција'!C55</f>
        <v>0</v>
      </c>
      <c r="D55" s="25">
        <f>'Биланс на успех - функција'!D55</f>
        <v>0</v>
      </c>
      <c r="E55" s="23">
        <f>'Биланс на успех - функција'!E55</f>
        <v>0</v>
      </c>
    </row>
    <row r="56" spans="1:5" ht="18" customHeight="1" thickTop="1" thickBot="1" x14ac:dyDescent="0.3">
      <c r="A56" s="51">
        <v>14</v>
      </c>
      <c r="B56" s="52" t="s">
        <v>8</v>
      </c>
      <c r="C56" s="25">
        <f>'Биланс на успех - функција'!C56</f>
        <v>7950</v>
      </c>
      <c r="D56" s="25">
        <f>'Биланс на успех - функција'!D56</f>
        <v>1066</v>
      </c>
      <c r="E56" s="23">
        <f>'Биланс на успех - функција'!E56</f>
        <v>13.408805031446541</v>
      </c>
    </row>
    <row r="57" spans="1:5" ht="18" customHeight="1" thickTop="1" thickBot="1" x14ac:dyDescent="0.3">
      <c r="A57" s="48">
        <v>15</v>
      </c>
      <c r="B57" s="53" t="s">
        <v>9</v>
      </c>
      <c r="C57" s="32">
        <f>'Биланс на успех - функција'!C57</f>
        <v>676420</v>
      </c>
      <c r="D57" s="32">
        <f>'Биланс на успех - функција'!D57</f>
        <v>618019</v>
      </c>
      <c r="E57" s="32">
        <f>'Биланс на успех - функција'!E57</f>
        <v>91.366163034800863</v>
      </c>
    </row>
    <row r="58" spans="1:5" ht="18" customHeight="1" thickTop="1" x14ac:dyDescent="0.25">
      <c r="A58" s="54"/>
      <c r="B58" s="41"/>
      <c r="C58" s="55"/>
      <c r="D58" s="55"/>
      <c r="E58" s="55"/>
    </row>
    <row r="59" spans="1:5" ht="18" customHeight="1" x14ac:dyDescent="0.25">
      <c r="A59" s="54"/>
      <c r="B59" s="41"/>
      <c r="C59" s="56"/>
      <c r="D59" s="56"/>
      <c r="E59" s="56"/>
    </row>
    <row r="60" spans="1:5" ht="18" customHeight="1" x14ac:dyDescent="0.25">
      <c r="A60" s="41"/>
      <c r="B60" s="57"/>
      <c r="C60" s="41"/>
      <c r="D60" s="41"/>
      <c r="E60" s="41"/>
    </row>
    <row r="61" spans="1:5" ht="18" customHeight="1" x14ac:dyDescent="0.25">
      <c r="A61" s="41"/>
      <c r="B61" s="58"/>
      <c r="C61" s="41"/>
      <c r="D61" s="41"/>
      <c r="E61" s="41"/>
    </row>
    <row r="62" spans="1:5" ht="18" customHeight="1" x14ac:dyDescent="0.25">
      <c r="A62" s="41"/>
      <c r="B62" s="58"/>
      <c r="C62" s="41"/>
      <c r="D62" s="41"/>
      <c r="E62" s="41"/>
    </row>
    <row r="63" spans="1:5" ht="18" customHeight="1" x14ac:dyDescent="0.25">
      <c r="B63" s="59"/>
    </row>
    <row r="64" spans="1:5" ht="18" customHeight="1" x14ac:dyDescent="0.25">
      <c r="B64" s="59"/>
    </row>
    <row r="65" spans="2:2" ht="18" customHeight="1" x14ac:dyDescent="0.25">
      <c r="B65" s="59"/>
    </row>
    <row r="66" spans="2:2" x14ac:dyDescent="0.25">
      <c r="B66" s="60"/>
    </row>
    <row r="67" spans="2:2" x14ac:dyDescent="0.25">
      <c r="B67" s="60"/>
    </row>
    <row r="68" spans="2:2" x14ac:dyDescent="0.25">
      <c r="B68" s="60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k.shtrleski@mermeren.com</cp:lastModifiedBy>
  <cp:lastPrinted>2023-04-25T14:10:38Z</cp:lastPrinted>
  <dcterms:created xsi:type="dcterms:W3CDTF">2008-02-12T15:15:13Z</dcterms:created>
  <dcterms:modified xsi:type="dcterms:W3CDTF">2023-10-28T06:46:04Z</dcterms:modified>
</cp:coreProperties>
</file>