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ktorija.dragojevic\Desktop\MAJA\МАЈА- БЕРЗА\BERZA 2023\"/>
    </mc:Choice>
  </mc:AlternateContent>
  <workbookProtection workbookPassword="B44F" lockStructure="1"/>
  <bookViews>
    <workbookView xWindow="-120" yWindow="-120" windowWidth="29040" windowHeight="1584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22" l="1"/>
  <c r="C11" i="22" l="1"/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E40" i="20"/>
  <c r="C42" i="20"/>
  <c r="D42" i="20"/>
  <c r="C44" i="20"/>
  <c r="D44" i="20"/>
  <c r="C46" i="20"/>
  <c r="D46" i="20"/>
  <c r="C48" i="20"/>
  <c r="D48" i="20"/>
  <c r="E48" i="20"/>
  <c r="C3" i="22"/>
  <c r="C20" i="22"/>
  <c r="C20" i="20" s="1"/>
  <c r="E48" i="22"/>
  <c r="E46" i="22"/>
  <c r="E46" i="20" s="1"/>
  <c r="E44" i="22"/>
  <c r="E44" i="20" s="1"/>
  <c r="E42" i="22"/>
  <c r="E42" i="20" s="1"/>
  <c r="E40" i="22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D32" i="22" l="1"/>
  <c r="E37" i="22"/>
  <c r="E37" i="20" s="1"/>
  <c r="E33" i="22"/>
  <c r="E33" i="20" s="1"/>
  <c r="D11" i="20"/>
  <c r="E20" i="22"/>
  <c r="E20" i="20" s="1"/>
  <c r="E12" i="22"/>
  <c r="E12" i="20" s="1"/>
  <c r="D12" i="20"/>
  <c r="C32" i="22" l="1"/>
  <c r="E11" i="22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<sst xmlns="http://schemas.openxmlformats.org/spreadsheetml/2006/main" count="147" uniqueCount="140">
  <si>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</si>
  <si>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</si>
  <si>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</si>
  <si>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</si>
  <si>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</si>
  <si>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</si>
  <si>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</si>
  <si>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</si>
  <si>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</si>
  <si>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</si>
  <si>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</si>
  <si>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</si>
  <si>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</si>
  <si>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</si>
  <si>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</si>
  <si>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</si>
  <si>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</si>
  <si>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</si>
  <si>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</si>
  <si>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</si>
  <si>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</si>
  <si>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</si>
  <si>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</si>
  <si>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</si>
  <si>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</si>
  <si>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</si>
  <si>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</si>
  <si>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</si>
  <si>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</si>
  <si>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</si>
  <si>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</si>
  <si>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</si>
  <si>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</si>
  <si>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</si>
  <si>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</si>
  <si>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</si>
  <si>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</si>
  <si>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</si>
  <si>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</si>
  <si>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</si>
  <si>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</si>
  <si>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</si>
  <si>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</si>
  <si>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</si>
  <si>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</si>
  <si>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</si>
  <si>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</si>
  <si>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</si>
  <si>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</si>
  <si>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</si>
  <si>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</si>
  <si>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</si>
  <si>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</si>
  <si>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</si>
  <si>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</si>
  <si>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</si>
  <si>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</si>
  <si>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</si>
  <si>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</si>
  <si>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</si>
  <si>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</si>
  <si>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</si>
  <si>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</si>
  <si>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</si>
  <si>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</si>
  <si>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</si>
  <si>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</si>
  <si>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</si>
  <si>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</si>
  <si>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</si>
  <si>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</si>
  <si>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</si>
  <si>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</si>
  <si>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</si>
  <si>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</si>
  <si>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</si>
  <si>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</si>
  <si>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</si>
  <si>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</si>
  <si>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</si>
  <si>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</si>
  <si>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</si>
  <si>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</si>
  <si>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</si>
  <si>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</si>
  <si>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</si>
  <si>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</si>
  <si>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</si>
  <si>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</si>
  <si>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</si>
  <si>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</si>
  <si>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</si>
  <si>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</si>
  <si>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</si>
  <si>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</si>
  <si>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</si>
  <si>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</si>
  <si>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</si>
  <si>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</si>
  <si>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</si>
  <si>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</si>
  <si>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</si>
  <si>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</si>
  <si>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</si>
  <si>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</si>
  <si>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</si>
  <si>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</si>
  <si>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</si>
  <si>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</si>
  <si>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</si>
  <si>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</si>
  <si>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</si>
  <si>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</si>
  <si>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</si>
  <si>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</si>
  <si>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</si>
  <si>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</si>
  <si>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</si>
  <si>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</si>
  <si>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</si>
  <si>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</si>
  <si>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</si>
  <si>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</si>
  <si>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</si>
  <si>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</si>
  <si>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</si>
  <si>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</si>
  <si>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</si>
  <si>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</si>
  <si>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</si>
  <si>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</si>
  <si>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</si>
  <si>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</si>
  <si>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</si>
  <si>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</si>
  <si>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</si>
  <si>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</si>
  <si>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</si>
  <si>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</si>
  <si>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МЗТ ПУМПИ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</si>
</sst>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7" workbookViewId="0">
      <selection activeCell="C22" sqref="C22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92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88" t="s">
        <v>139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95">
        <v>4137906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90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2023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100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120" zoomScaleNormal="120" workbookViewId="0">
      <selection activeCell="D13" sqref="D13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МЗТ ПУМПИ АД СКОПЈЕ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2023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C12+C19</f>
        <v>119487</v>
      </c>
      <c r="D11" s="15">
        <f>D12+D19</f>
        <v>145768</v>
      </c>
      <c r="E11" s="15">
        <f>IF(C11&lt;=0,0,D11/C11*100)</f>
        <v>121.99486136567157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119487</v>
      </c>
      <c r="D12" s="15">
        <f>SUM(D13:D14)</f>
        <v>144790</v>
      </c>
      <c r="E12" s="15">
        <f t="shared" ref="E12:E49" si="0">IF(C12&lt;=0,0,D12/C12*100)</f>
        <v>121.17636228208926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48155</v>
      </c>
      <c r="D13" s="17">
        <f>95739+6304</f>
        <v>102043</v>
      </c>
      <c r="E13" s="16">
        <f t="shared" si="0"/>
        <v>211.90530578340775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71332</v>
      </c>
      <c r="D14" s="17">
        <v>42747</v>
      </c>
      <c r="E14" s="16">
        <f t="shared" si="0"/>
        <v>59.926821062075931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38554</v>
      </c>
      <c r="D16" s="17">
        <v>23818</v>
      </c>
      <c r="E16" s="16">
        <f t="shared" si="0"/>
        <v>61.778285002853139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47298</v>
      </c>
      <c r="D17" s="17">
        <v>21686</v>
      </c>
      <c r="E17" s="16">
        <f t="shared" si="0"/>
        <v>45.849718804177769</v>
      </c>
      <c r="G17" s="36"/>
    </row>
    <row r="18" spans="1:7" ht="14.25" thickTop="1" thickBot="1" x14ac:dyDescent="0.25">
      <c r="A18" s="13">
        <v>6</v>
      </c>
      <c r="B18" s="22" t="s">
        <v>61</v>
      </c>
      <c r="C18" s="17"/>
      <c r="D18" s="17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0</v>
      </c>
      <c r="D19" s="17">
        <v>978</v>
      </c>
      <c r="E19" s="16">
        <f t="shared" si="0"/>
        <v>0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110155</v>
      </c>
      <c r="D20" s="15">
        <f>SUM(D21:D31)</f>
        <v>119974</v>
      </c>
      <c r="E20" s="15">
        <f t="shared" si="0"/>
        <v>108.9138032772003</v>
      </c>
      <c r="G20" s="36"/>
    </row>
    <row r="21" spans="1:7" ht="14.25" thickTop="1" thickBot="1" x14ac:dyDescent="0.25">
      <c r="A21" s="13">
        <v>9</v>
      </c>
      <c r="B21" s="23" t="s">
        <v>48</v>
      </c>
      <c r="C21" s="17"/>
      <c r="D21" s="17">
        <v>0</v>
      </c>
      <c r="E21" s="16">
        <f t="shared" si="0"/>
        <v>0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45982</v>
      </c>
      <c r="D22" s="17">
        <v>42258</v>
      </c>
      <c r="E22" s="16">
        <f t="shared" si="0"/>
        <v>91.901178722108654</v>
      </c>
      <c r="G22" s="36"/>
    </row>
    <row r="23" spans="1:7" ht="27" thickTop="1" thickBot="1" x14ac:dyDescent="0.25">
      <c r="A23" s="13">
        <v>11</v>
      </c>
      <c r="B23" s="23" t="s">
        <v>65</v>
      </c>
      <c r="C23" s="17"/>
      <c r="D23" s="17"/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18979</v>
      </c>
      <c r="D24" s="17">
        <v>21483</v>
      </c>
      <c r="E24" s="16">
        <f t="shared" si="0"/>
        <v>113.19352969071079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8706</v>
      </c>
      <c r="D25" s="17">
        <v>14492</v>
      </c>
      <c r="E25" s="16">
        <f t="shared" si="0"/>
        <v>166.4599127038824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30709</v>
      </c>
      <c r="D26" s="17">
        <v>34982</v>
      </c>
      <c r="E26" s="16">
        <f t="shared" si="0"/>
        <v>113.91448760949558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5004</v>
      </c>
      <c r="D27" s="17">
        <v>5382</v>
      </c>
      <c r="E27" s="16">
        <f t="shared" si="0"/>
        <v>107.55395683453237</v>
      </c>
      <c r="G27" s="36"/>
    </row>
    <row r="28" spans="1:7" ht="14.25" thickTop="1" thickBot="1" x14ac:dyDescent="0.25">
      <c r="A28" s="13">
        <v>16</v>
      </c>
      <c r="B28" s="23" t="s">
        <v>69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>
        <v>775</v>
      </c>
      <c r="D31" s="17">
        <v>1377</v>
      </c>
      <c r="E31" s="16">
        <f t="shared" si="0"/>
        <v>177.67741935483872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18076</v>
      </c>
      <c r="D32" s="19">
        <f>D11-D20-D16+D17</f>
        <v>23662</v>
      </c>
      <c r="E32" s="19">
        <f t="shared" si="0"/>
        <v>130.90285461385264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313</v>
      </c>
      <c r="D33" s="19">
        <f>D34+D35+D36</f>
        <v>39</v>
      </c>
      <c r="E33" s="15">
        <f t="shared" si="0"/>
        <v>12.460063897763577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>
        <v>274</v>
      </c>
      <c r="D34" s="17">
        <v>39</v>
      </c>
      <c r="E34" s="16">
        <f t="shared" si="0"/>
        <v>14.233576642335766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>
        <v>39</v>
      </c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2810</v>
      </c>
      <c r="D37" s="15">
        <f>D38+D39+D40</f>
        <v>3044</v>
      </c>
      <c r="E37" s="15">
        <f t="shared" si="0"/>
        <v>108.32740213523131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2810</v>
      </c>
      <c r="D38" s="17">
        <v>3044</v>
      </c>
      <c r="E38" s="16">
        <f t="shared" si="0"/>
        <v>108.32740213523131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15579</v>
      </c>
      <c r="D41" s="15">
        <f>D32+D33-D37</f>
        <v>20657</v>
      </c>
      <c r="E41" s="15">
        <f t="shared" si="0"/>
        <v>132.59516015148597</v>
      </c>
      <c r="G41" s="36"/>
    </row>
    <row r="42" spans="1:7" ht="14.25" thickTop="1" thickBot="1" x14ac:dyDescent="0.25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15579</v>
      </c>
      <c r="D43" s="15">
        <f>D41+D42</f>
        <v>20657</v>
      </c>
      <c r="E43" s="15">
        <f t="shared" si="0"/>
        <v>132.59516015148597</v>
      </c>
    </row>
    <row r="44" spans="1:7" ht="14.25" thickTop="1" thickBot="1" x14ac:dyDescent="0.25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15579</v>
      </c>
      <c r="D45" s="15">
        <f>D43-D44</f>
        <v>20657</v>
      </c>
      <c r="E45" s="15">
        <f t="shared" si="0"/>
        <v>132.59516015148597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15579</v>
      </c>
      <c r="D47" s="15">
        <f>D45-D46</f>
        <v>20657</v>
      </c>
      <c r="E47" s="15">
        <f t="shared" si="0"/>
        <v>132.59516015148597</v>
      </c>
    </row>
    <row r="48" spans="1:7" ht="14.25" thickTop="1" thickBot="1" x14ac:dyDescent="0.25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15579</v>
      </c>
      <c r="D49" s="15">
        <f>D45+D48</f>
        <v>20657</v>
      </c>
      <c r="E49" s="15">
        <f t="shared" si="0"/>
        <v>132.59516015148597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МЗТ ПУМПИ АД 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104</v>
      </c>
      <c r="E3" s="29">
        <f>'ФИ-Почетна'!$C$23</f>
        <v>2023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119487</v>
      </c>
      <c r="D11" s="15">
        <f>'Биланс на успех - природа'!D11</f>
        <v>145768</v>
      </c>
      <c r="E11" s="15">
        <f>'Биланс на успех - природа'!E11</f>
        <v>121.99486136567157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119487</v>
      </c>
      <c r="D12" s="15">
        <f>'Биланс на успех - природа'!D12</f>
        <v>144790</v>
      </c>
      <c r="E12" s="15">
        <f>'Биланс на успех - природа'!E12</f>
        <v>121.17636228208926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48155</v>
      </c>
      <c r="D13" s="17">
        <f>'Биланс на успех - природа'!D13</f>
        <v>102043</v>
      </c>
      <c r="E13" s="16">
        <f>'Биланс на успех - природа'!E13</f>
        <v>211.90530578340775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71332</v>
      </c>
      <c r="D14" s="17">
        <f>'Биланс на успех - природа'!D14</f>
        <v>42747</v>
      </c>
      <c r="E14" s="16">
        <f>'Биланс на успех - природа'!E14</f>
        <v>59.926821062075931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38554</v>
      </c>
      <c r="D16" s="17">
        <f>'Биланс на успех - природа'!D16</f>
        <v>23818</v>
      </c>
      <c r="E16" s="16">
        <f>'Биланс на успех - природа'!E16</f>
        <v>61.778285002853139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47298</v>
      </c>
      <c r="D17" s="17">
        <f>'Биланс на успех - природа'!D17</f>
        <v>21686</v>
      </c>
      <c r="E17" s="16">
        <f>'Биланс на успех - природа'!E17</f>
        <v>45.849718804177769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0</v>
      </c>
      <c r="D19" s="17">
        <f>'Биланс на успех - природа'!D19</f>
        <v>978</v>
      </c>
      <c r="E19" s="16">
        <f>'Биланс на успех - природа'!E19</f>
        <v>0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110155</v>
      </c>
      <c r="D20" s="15">
        <f>'Биланс на успех - природа'!D20</f>
        <v>119974</v>
      </c>
      <c r="E20" s="15">
        <f>'Биланс на успех - природа'!E20</f>
        <v>108.9138032772003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0</v>
      </c>
      <c r="D21" s="17">
        <f>'Биланс на успех - природа'!D21</f>
        <v>0</v>
      </c>
      <c r="E21" s="16">
        <f>'Биланс на успех - природа'!E21</f>
        <v>0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45982</v>
      </c>
      <c r="D22" s="17">
        <f>'Биланс на успех - природа'!D22</f>
        <v>42258</v>
      </c>
      <c r="E22" s="16">
        <f>'Биланс на успех - природа'!E22</f>
        <v>91.901178722108654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18979</v>
      </c>
      <c r="D24" s="17">
        <f>'Биланс на успех - природа'!D24</f>
        <v>21483</v>
      </c>
      <c r="E24" s="16">
        <f>'Биланс на успех - природа'!E24</f>
        <v>113.19352969071079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8706</v>
      </c>
      <c r="D25" s="17">
        <f>'Биланс на успех - природа'!D25</f>
        <v>14492</v>
      </c>
      <c r="E25" s="16">
        <f>'Биланс на успех - природа'!E25</f>
        <v>166.4599127038824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30709</v>
      </c>
      <c r="D26" s="17">
        <f>'Биланс на успех - природа'!D26</f>
        <v>34982</v>
      </c>
      <c r="E26" s="16">
        <f>'Биланс на успех - природа'!E26</f>
        <v>113.91448760949558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5004</v>
      </c>
      <c r="D27" s="17">
        <f>'Биланс на успех - природа'!D27</f>
        <v>5382</v>
      </c>
      <c r="E27" s="16">
        <f>'Биланс на успех - природа'!E27</f>
        <v>107.55395683453237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775</v>
      </c>
      <c r="D31" s="17">
        <f>'Биланс на успех - природа'!D31</f>
        <v>1377</v>
      </c>
      <c r="E31" s="16">
        <f>'Биланс на успех - природа'!E31</f>
        <v>177.67741935483872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18076</v>
      </c>
      <c r="D32" s="19">
        <f>'Биланс на успех - природа'!D32</f>
        <v>23662</v>
      </c>
      <c r="E32" s="19">
        <f>'Биланс на успех - природа'!E32</f>
        <v>130.90285461385264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313</v>
      </c>
      <c r="D33" s="19">
        <f>'Биланс на успех - природа'!D33</f>
        <v>39</v>
      </c>
      <c r="E33" s="15">
        <f>'Биланс на успех - природа'!E33</f>
        <v>12.460063897763577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274</v>
      </c>
      <c r="D34" s="17">
        <f>'Биланс на успех - природа'!D34</f>
        <v>39</v>
      </c>
      <c r="E34" s="16">
        <f>'Биланс на успех - природа'!E34</f>
        <v>14.233576642335766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39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2810</v>
      </c>
      <c r="D37" s="15">
        <f>'Биланс на успех - природа'!D37</f>
        <v>3044</v>
      </c>
      <c r="E37" s="15">
        <f>'Биланс на успех - природа'!E37</f>
        <v>108.32740213523131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2810</v>
      </c>
      <c r="D38" s="17">
        <f>'Биланс на успех - природа'!D38</f>
        <v>3044</v>
      </c>
      <c r="E38" s="16">
        <f>'Биланс на успех - природа'!E38</f>
        <v>108.32740213523131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15579</v>
      </c>
      <c r="D41" s="15">
        <f>'Биланс на успех - природа'!D41</f>
        <v>20657</v>
      </c>
      <c r="E41" s="15">
        <f>'Биланс на успех - природа'!E41</f>
        <v>132.59516015148597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15579</v>
      </c>
      <c r="D43" s="15">
        <f>'Биланс на успех - природа'!D43</f>
        <v>20657</v>
      </c>
      <c r="E43" s="15">
        <f>'Биланс на успех - природа'!E43</f>
        <v>132.59516015148597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15579</v>
      </c>
      <c r="D45" s="15">
        <f>'Биланс на успех - природа'!D45</f>
        <v>20657</v>
      </c>
      <c r="E45" s="15">
        <f>'Биланс на успех - природа'!E45</f>
        <v>132.59516015148597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15579</v>
      </c>
      <c r="D47" s="15">
        <f>'Биланс на успех - природа'!D47</f>
        <v>20657</v>
      </c>
      <c r="E47" s="15">
        <f>'Биланс на успех - природа'!E47</f>
        <v>132.59516015148597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15579</v>
      </c>
      <c r="D49" s="15">
        <f>'Биланс на успех - природа'!D49</f>
        <v>20657</v>
      </c>
      <c r="E49" s="15">
        <f>'Биланс на успех - природа'!E49</f>
        <v>132.59516015148597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Viktorija Dragojevic</cp:lastModifiedBy>
  <cp:lastPrinted>2014-04-09T12:32:58Z</cp:lastPrinted>
  <dcterms:created xsi:type="dcterms:W3CDTF">2008-02-12T15:15:13Z</dcterms:created>
  <dcterms:modified xsi:type="dcterms:W3CDTF">2023-10-31T09:51:01Z</dcterms:modified>
</cp:coreProperties>
</file>