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ktorija.dragojevic\Desktop\MAJA\МАЈА- БЕРЗА\BERZA 2023\"/>
    </mc:Choice>
  </mc:AlternateContent>
  <workbookProtection workbookPassword="B44F" lockStructure="1"/>
  <bookViews>
    <workbookView xWindow="-120" yWindow="-120" windowWidth="29040" windowHeight="15840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2" l="1"/>
  <c r="C11" i="22" l="1"/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E40" i="20"/>
  <c r="C42" i="20"/>
  <c r="D42" i="20"/>
  <c r="C44" i="20"/>
  <c r="D44" i="20"/>
  <c r="C46" i="20"/>
  <c r="D46" i="20"/>
  <c r="C48" i="20"/>
  <c r="D48" i="20"/>
  <c r="E48" i="20"/>
  <c r="C3" i="22"/>
  <c r="C20" i="22"/>
  <c r="C20" i="20" s="1"/>
  <c r="E48" i="22"/>
  <c r="E46" i="22"/>
  <c r="E46" i="20" s="1"/>
  <c r="E44" i="22"/>
  <c r="E44" i="20" s="1"/>
  <c r="E42" i="22"/>
  <c r="E42" i="20" s="1"/>
  <c r="E40" i="22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D32" i="22" l="1"/>
  <c r="E37" i="22"/>
  <c r="E37" i="20" s="1"/>
  <c r="E33" i="22"/>
  <c r="E33" i="20" s="1"/>
  <c r="D11" i="20"/>
  <c r="E20" i="22"/>
  <c r="E20" i="20" s="1"/>
  <c r="E12" i="22"/>
  <c r="E12" i="20" s="1"/>
  <c r="D12" i="20"/>
  <c r="C32" i="22" l="1"/>
  <c r="E11" i="22"/>
  <c r="E11" i="20" s="1"/>
  <c r="C11" i="20"/>
  <c r="D32" i="20"/>
  <c r="D41" i="22"/>
  <c r="D43" i="22" l="1"/>
  <c r="D41" i="20"/>
  <c r="C41" i="22"/>
  <c r="C32" i="20"/>
  <c r="E32" i="22"/>
  <c r="E32" i="20" s="1"/>
  <c r="C41" i="20" l="1"/>
  <c r="C43" i="22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5" i="22"/>
  <c r="C43" i="20"/>
  <c r="C49" i="22" l="1"/>
  <c r="E45" i="22"/>
  <c r="E45" i="20" s="1"/>
  <c r="C45" i="20"/>
  <c r="C47" i="22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<sst xmlns="http://schemas.openxmlformats.org/spreadsheetml/2006/main" count="147" uniqueCount="140">
  <si>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</si>
  <si>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</si>
  <si>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</si>
  <si>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</si>
  <si>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</si>
  <si>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</si>
  <si>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</si>
  <si>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</si>
  <si>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</si>
  <si>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</si>
  <si>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</si>
  <si>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</si>
  <si>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</si>
  <si>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</si>
  <si>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</si>
  <si>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</si>
  <si>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</si>
  <si>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</si>
  <si>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</si>
  <si>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</si>
  <si>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</si>
  <si>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</si>
  <si>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</si>
  <si>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</si>
  <si>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</si>
  <si>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</si>
  <si>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</si>
  <si>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</si>
  <si>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</si>
  <si>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</si>
  <si>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</si>
  <si>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</si>
  <si>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</si>
  <si>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</si>
  <si>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</si>
  <si>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</si>
  <si>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</si>
  <si>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</si>
  <si>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</si>
  <si>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</si>
  <si>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</si>
  <si>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</si>
  <si>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</si>
  <si>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</si>
  <si>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</si>
  <si>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</si>
  <si>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</si>
  <si>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</si>
  <si>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</si>
  <si>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</si>
  <si>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</si>
  <si>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</si>
  <si>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</si>
  <si>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</si>
  <si>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</si>
  <si>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</si>
  <si>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</si>
  <si>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</si>
  <si>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</si>
  <si>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</si>
  <si>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</si>
  <si>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</si>
  <si>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</si>
  <si>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</si>
  <si>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</si>
  <si>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</si>
  <si>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</si>
  <si>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</si>
  <si>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</si>
  <si>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</si>
  <si>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</si>
  <si>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</si>
  <si>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</si>
  <si>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</si>
  <si>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</si>
  <si>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</si>
  <si>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</si>
  <si>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</si>
  <si>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</si>
  <si>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</si>
  <si>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</si>
  <si>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</si>
  <si>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</si>
  <si>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</si>
  <si>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</si>
  <si>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</si>
  <si>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</si>
  <si>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</si>
  <si>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</si>
  <si>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</si>
  <si>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</si>
  <si>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</si>
  <si>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</si>
  <si>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</si>
  <si>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</si>
  <si>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</si>
  <si>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</si>
  <si>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</si>
  <si>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</si>
  <si>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</si>
  <si>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</si>
  <si>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</si>
  <si>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</si>
  <si>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</si>
  <si>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</si>
  <si>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</si>
  <si>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</si>
  <si>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</si>
  <si>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</si>
  <si>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</si>
  <si>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</si>
  <si>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</si>
  <si>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</si>
  <si>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</si>
  <si>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</si>
  <si>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</si>
  <si>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</si>
  <si>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</si>
  <si>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</si>
  <si>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</si>
  <si>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</si>
  <si>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</si>
  <si>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</si>
  <si>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</si>
  <si>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</si>
  <si>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</si>
  <si>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</si>
  <si>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</si>
  <si>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</si>
  <si>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</si>
  <si>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</si>
  <si>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</si>
  <si>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</si>
  <si>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</si>
  <si>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</si>
  <si>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</si>
  <si>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</si>
  <si>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</si>
  <si>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</si>
  <si>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МЗТ ПУМПИ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</si>
</sst>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7" workbookViewId="0">
      <selection activeCell="C22" sqref="C22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80"/>
      <c r="B1" s="81"/>
      <c r="C1" s="81"/>
      <c r="D1" s="81"/>
      <c r="E1" s="81"/>
      <c r="F1" s="81"/>
      <c r="G1" s="81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79"/>
      <c r="K6" s="79"/>
      <c r="L6" s="79"/>
      <c r="M6" s="79"/>
      <c r="N6" s="79"/>
      <c r="O6" s="79"/>
      <c r="P6" s="79"/>
      <c r="Q6" s="79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79"/>
      <c r="K7" s="79"/>
      <c r="L7" s="79"/>
      <c r="M7" s="79"/>
      <c r="N7" s="79"/>
      <c r="O7" s="79"/>
      <c r="P7" s="79"/>
      <c r="Q7" s="79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79"/>
      <c r="K8" s="79"/>
      <c r="L8" s="79"/>
      <c r="M8" s="79"/>
      <c r="N8" s="79"/>
      <c r="O8" s="79"/>
      <c r="P8" s="7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84" t="s">
        <v>92</v>
      </c>
      <c r="B9" s="85"/>
      <c r="C9" s="85"/>
      <c r="D9" s="85"/>
      <c r="E9" s="85"/>
      <c r="F9" s="85"/>
      <c r="G9" s="85"/>
      <c r="H9" s="86"/>
      <c r="I9" s="60"/>
      <c r="J9" s="79"/>
      <c r="K9" s="79"/>
      <c r="L9" s="79"/>
      <c r="M9" s="79"/>
      <c r="N9" s="79"/>
      <c r="O9" s="79"/>
      <c r="P9" s="79"/>
      <c r="Q9" s="7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84"/>
      <c r="B10" s="85"/>
      <c r="C10" s="85"/>
      <c r="D10" s="85"/>
      <c r="E10" s="85"/>
      <c r="F10" s="85"/>
      <c r="G10" s="85"/>
      <c r="H10" s="86"/>
      <c r="J10" s="79"/>
      <c r="K10" s="79"/>
      <c r="L10" s="79"/>
      <c r="M10" s="79"/>
      <c r="N10" s="79"/>
      <c r="O10" s="79"/>
      <c r="P10" s="79"/>
      <c r="Q10" s="7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79"/>
      <c r="K11" s="79"/>
      <c r="L11" s="79"/>
      <c r="M11" s="79"/>
      <c r="N11" s="79"/>
      <c r="O11" s="79"/>
      <c r="P11" s="79"/>
      <c r="Q11" s="7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79"/>
      <c r="K12" s="79"/>
      <c r="L12" s="79"/>
      <c r="M12" s="79"/>
      <c r="N12" s="79"/>
      <c r="O12" s="79"/>
      <c r="P12" s="79"/>
      <c r="Q12" s="7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79"/>
      <c r="K13" s="79"/>
      <c r="L13" s="79"/>
      <c r="M13" s="79"/>
      <c r="N13" s="79"/>
      <c r="O13" s="79"/>
      <c r="P13" s="79"/>
      <c r="Q13" s="7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79"/>
      <c r="K14" s="79"/>
      <c r="L14" s="79"/>
      <c r="M14" s="79"/>
      <c r="N14" s="79"/>
      <c r="O14" s="79"/>
      <c r="P14" s="79"/>
      <c r="Q14" s="7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79"/>
      <c r="K15" s="79"/>
      <c r="L15" s="79"/>
      <c r="M15" s="79"/>
      <c r="N15" s="79"/>
      <c r="O15" s="79"/>
      <c r="P15" s="79"/>
      <c r="Q15" s="7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79"/>
      <c r="K16" s="79"/>
      <c r="L16" s="79"/>
      <c r="M16" s="79"/>
      <c r="N16" s="79"/>
      <c r="O16" s="79"/>
      <c r="P16" s="79"/>
      <c r="Q16" s="7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87"/>
      <c r="K17" s="87"/>
      <c r="L17" s="87"/>
      <c r="M17" s="87"/>
      <c r="N17" s="87"/>
      <c r="O17" s="87"/>
      <c r="P17" s="87"/>
      <c r="Q17" s="87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93</v>
      </c>
      <c r="C18" s="88" t="s">
        <v>139</v>
      </c>
      <c r="D18" s="89"/>
      <c r="E18" s="89"/>
      <c r="F18" s="89"/>
      <c r="G18" s="90"/>
      <c r="H18" s="55"/>
      <c r="I18" s="47"/>
      <c r="J18" s="91"/>
      <c r="K18" s="91"/>
      <c r="L18" s="91"/>
      <c r="M18" s="91"/>
      <c r="N18" s="91"/>
      <c r="O18" s="91"/>
      <c r="P18" s="91"/>
      <c r="Q18" s="91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94</v>
      </c>
      <c r="C19" s="95">
        <v>4137906</v>
      </c>
      <c r="D19" s="96"/>
      <c r="E19" s="96"/>
      <c r="F19" s="96"/>
      <c r="G19" s="97"/>
      <c r="H19" s="51"/>
      <c r="I19" s="47"/>
      <c r="J19" s="94"/>
      <c r="K19" s="94"/>
      <c r="L19" s="94"/>
      <c r="M19" s="94"/>
      <c r="N19" s="94"/>
      <c r="O19" s="94"/>
      <c r="P19" s="94"/>
      <c r="Q19" s="94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95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94"/>
      <c r="K21" s="94"/>
      <c r="L21" s="94"/>
      <c r="M21" s="94"/>
      <c r="N21" s="94"/>
      <c r="O21" s="94"/>
      <c r="P21" s="94"/>
      <c r="Q21" s="94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97</v>
      </c>
      <c r="C22" s="20" t="s">
        <v>90</v>
      </c>
      <c r="D22" s="67"/>
      <c r="E22" s="67"/>
      <c r="F22" s="67"/>
      <c r="G22" s="68"/>
      <c r="H22" s="51"/>
      <c r="J22" s="94"/>
      <c r="K22" s="94"/>
      <c r="L22" s="94"/>
      <c r="M22" s="94"/>
      <c r="N22" s="94"/>
      <c r="O22" s="94"/>
      <c r="P22" s="94"/>
      <c r="Q22" s="94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98</v>
      </c>
      <c r="C23" s="21">
        <v>2023</v>
      </c>
      <c r="D23" s="67"/>
      <c r="E23" s="67"/>
      <c r="F23" s="67"/>
      <c r="G23" s="68"/>
      <c r="H23" s="51"/>
      <c r="J23" s="94"/>
      <c r="K23" s="94"/>
      <c r="L23" s="94"/>
      <c r="M23" s="94"/>
      <c r="N23" s="94"/>
      <c r="O23" s="94"/>
      <c r="P23" s="94"/>
      <c r="Q23" s="94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94"/>
      <c r="K24" s="94"/>
      <c r="L24" s="94"/>
      <c r="M24" s="94"/>
      <c r="N24" s="94"/>
      <c r="O24" s="94"/>
      <c r="P24" s="94"/>
      <c r="Q24" s="94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91"/>
      <c r="K25" s="91"/>
      <c r="L25" s="91"/>
      <c r="M25" s="91"/>
      <c r="N25" s="91"/>
      <c r="O25" s="91"/>
      <c r="P25" s="91"/>
      <c r="Q25" s="91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94"/>
      <c r="K26" s="94"/>
      <c r="L26" s="94"/>
      <c r="M26" s="94"/>
      <c r="N26" s="94"/>
      <c r="O26" s="94"/>
      <c r="P26" s="94"/>
      <c r="Q26" s="94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99</v>
      </c>
      <c r="C27" s="52"/>
      <c r="D27" s="52"/>
      <c r="E27" s="52"/>
      <c r="F27" s="52"/>
      <c r="G27" s="52"/>
      <c r="H27" s="51"/>
      <c r="J27" s="94"/>
      <c r="K27" s="94"/>
      <c r="L27" s="94"/>
      <c r="M27" s="94"/>
      <c r="N27" s="94"/>
      <c r="O27" s="94"/>
      <c r="P27" s="94"/>
      <c r="Q27" s="94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92"/>
      <c r="C28" s="92"/>
      <c r="D28" s="92"/>
      <c r="E28" s="92"/>
      <c r="F28" s="92"/>
      <c r="G28" s="92"/>
      <c r="H28" s="93"/>
      <c r="J28" s="94"/>
      <c r="K28" s="94"/>
      <c r="L28" s="94"/>
      <c r="M28" s="94"/>
      <c r="N28" s="94"/>
      <c r="O28" s="94"/>
      <c r="P28" s="94"/>
      <c r="Q28" s="94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92"/>
      <c r="C29" s="92"/>
      <c r="D29" s="92"/>
      <c r="E29" s="92"/>
      <c r="F29" s="92"/>
      <c r="G29" s="92"/>
      <c r="H29" s="93"/>
      <c r="J29" s="94"/>
      <c r="K29" s="94"/>
      <c r="L29" s="94"/>
      <c r="M29" s="94"/>
      <c r="N29" s="94"/>
      <c r="O29" s="94"/>
      <c r="P29" s="94"/>
      <c r="Q29" s="94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99" t="s">
        <v>100</v>
      </c>
      <c r="C30" s="99"/>
      <c r="D30" s="99"/>
      <c r="E30" s="99"/>
      <c r="F30" s="99"/>
      <c r="G30" s="99"/>
      <c r="H30" s="100"/>
      <c r="J30" s="98"/>
      <c r="K30" s="98"/>
      <c r="L30" s="98"/>
      <c r="M30" s="98"/>
      <c r="N30" s="98"/>
      <c r="O30" s="98"/>
      <c r="P30" s="98"/>
      <c r="Q30" s="98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92"/>
      <c r="C31" s="92"/>
      <c r="D31" s="92"/>
      <c r="E31" s="92"/>
      <c r="F31" s="92"/>
      <c r="G31" s="92"/>
      <c r="H31" s="93"/>
      <c r="J31" s="98"/>
      <c r="K31" s="98"/>
      <c r="L31" s="98"/>
      <c r="M31" s="98"/>
      <c r="N31" s="98"/>
      <c r="O31" s="98"/>
      <c r="P31" s="98"/>
      <c r="Q31" s="98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92"/>
      <c r="C32" s="92"/>
      <c r="D32" s="92"/>
      <c r="E32" s="92"/>
      <c r="F32" s="92"/>
      <c r="G32" s="92"/>
      <c r="H32" s="93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98"/>
      <c r="K33" s="98"/>
      <c r="L33" s="98"/>
      <c r="M33" s="98"/>
      <c r="N33" s="98"/>
      <c r="O33" s="98"/>
      <c r="P33" s="98"/>
      <c r="Q33" s="98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98"/>
      <c r="K34" s="98"/>
      <c r="L34" s="98"/>
      <c r="M34" s="98"/>
      <c r="N34" s="98"/>
      <c r="O34" s="98"/>
      <c r="P34" s="98"/>
      <c r="Q34" s="98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98"/>
      <c r="K35" s="98"/>
      <c r="L35" s="98"/>
      <c r="M35" s="98"/>
      <c r="N35" s="98"/>
      <c r="O35" s="98"/>
      <c r="P35" s="98"/>
      <c r="Q35" s="98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98"/>
      <c r="K36" s="98"/>
      <c r="L36" s="98"/>
      <c r="M36" s="98"/>
      <c r="N36" s="98"/>
      <c r="O36" s="98"/>
      <c r="P36" s="98"/>
      <c r="Q36" s="98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98"/>
      <c r="K37" s="98"/>
      <c r="L37" s="98"/>
      <c r="M37" s="98"/>
      <c r="N37" s="98"/>
      <c r="O37" s="98"/>
      <c r="P37" s="98"/>
      <c r="Q37" s="98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98"/>
      <c r="K38" s="98"/>
      <c r="L38" s="98"/>
      <c r="M38" s="98"/>
      <c r="N38" s="98"/>
      <c r="O38" s="98"/>
      <c r="P38" s="98"/>
      <c r="Q38" s="98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98"/>
      <c r="K39" s="98"/>
      <c r="L39" s="98"/>
      <c r="M39" s="98"/>
      <c r="N39" s="98"/>
      <c r="O39" s="98"/>
      <c r="P39" s="98"/>
      <c r="Q39" s="98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98"/>
      <c r="K40" s="98"/>
      <c r="L40" s="98"/>
      <c r="M40" s="98"/>
      <c r="N40" s="98"/>
      <c r="O40" s="98"/>
      <c r="P40" s="98"/>
      <c r="Q40" s="98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="120" zoomScaleNormal="120" workbookViewId="0">
      <selection activeCell="D13" sqref="D13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93</v>
      </c>
      <c r="C1" s="101" t="str">
        <f>'ФИ-Почетна'!$C$18</f>
        <v>МЗТ ПУМПИ АД СКОПЈЕ</v>
      </c>
      <c r="D1" s="101"/>
      <c r="E1" s="101"/>
    </row>
    <row r="2" spans="1:7" ht="12.75" customHeight="1" x14ac:dyDescent="0.2">
      <c r="A2" s="37"/>
      <c r="B2" s="38" t="s">
        <v>101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98</v>
      </c>
      <c r="C3" s="34">
        <f>'ФИ-Почетна'!$C$23</f>
        <v>2023</v>
      </c>
      <c r="D3" s="41"/>
      <c r="E3" s="42"/>
    </row>
    <row r="4" spans="1:7" x14ac:dyDescent="0.2">
      <c r="A4" s="37"/>
      <c r="B4" s="33" t="s">
        <v>102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138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C12+C19</f>
        <v>119487</v>
      </c>
      <c r="D11" s="15">
        <f>D12+D19</f>
        <v>145768</v>
      </c>
      <c r="E11" s="15">
        <f>IF(C11&lt;=0,0,D11/C11*100)</f>
        <v>121.99486136567157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119487</v>
      </c>
      <c r="D12" s="15">
        <f>SUM(D13:D14)</f>
        <v>144790</v>
      </c>
      <c r="E12" s="15">
        <f t="shared" ref="E12:E49" si="0">IF(C12&lt;=0,0,D12/C12*100)</f>
        <v>121.17636228208926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48155</v>
      </c>
      <c r="D13" s="17">
        <f>95739+6304</f>
        <v>102043</v>
      </c>
      <c r="E13" s="16">
        <f t="shared" si="0"/>
        <v>211.90530578340775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71332</v>
      </c>
      <c r="D14" s="17">
        <v>42747</v>
      </c>
      <c r="E14" s="16">
        <f t="shared" si="0"/>
        <v>59.926821062075931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38554</v>
      </c>
      <c r="D16" s="17">
        <v>23818</v>
      </c>
      <c r="E16" s="16">
        <f t="shared" si="0"/>
        <v>61.778285002853139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47298</v>
      </c>
      <c r="D17" s="17">
        <v>21686</v>
      </c>
      <c r="E17" s="16">
        <f t="shared" si="0"/>
        <v>45.849718804177769</v>
      </c>
      <c r="G17" s="36"/>
    </row>
    <row r="18" spans="1:7" ht="14.25" thickTop="1" thickBot="1" x14ac:dyDescent="0.25">
      <c r="A18" s="13">
        <v>6</v>
      </c>
      <c r="B18" s="22" t="s">
        <v>61</v>
      </c>
      <c r="C18" s="17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0</v>
      </c>
      <c r="D19" s="17">
        <v>978</v>
      </c>
      <c r="E19" s="16">
        <f t="shared" si="0"/>
        <v>0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110155</v>
      </c>
      <c r="D20" s="15">
        <f>SUM(D21:D31)</f>
        <v>119974</v>
      </c>
      <c r="E20" s="15">
        <f t="shared" si="0"/>
        <v>108.9138032772003</v>
      </c>
      <c r="G20" s="36"/>
    </row>
    <row r="21" spans="1:7" ht="14.25" thickTop="1" thickBot="1" x14ac:dyDescent="0.25">
      <c r="A21" s="13">
        <v>9</v>
      </c>
      <c r="B21" s="23" t="s">
        <v>48</v>
      </c>
      <c r="C21" s="17"/>
      <c r="D21" s="17">
        <v>0</v>
      </c>
      <c r="E21" s="16">
        <f t="shared" si="0"/>
        <v>0</v>
      </c>
      <c r="G21" s="36"/>
    </row>
    <row r="22" spans="1:7" ht="14.25" thickTop="1" thickBot="1" x14ac:dyDescent="0.25">
      <c r="A22" s="13">
        <v>10</v>
      </c>
      <c r="B22" s="23" t="s">
        <v>64</v>
      </c>
      <c r="C22" s="17">
        <v>45982</v>
      </c>
      <c r="D22" s="17">
        <v>42258</v>
      </c>
      <c r="E22" s="16">
        <f t="shared" si="0"/>
        <v>91.901178722108654</v>
      </c>
      <c r="G22" s="36"/>
    </row>
    <row r="23" spans="1:7" ht="27" thickTop="1" thickBot="1" x14ac:dyDescent="0.25">
      <c r="A23" s="13">
        <v>11</v>
      </c>
      <c r="B23" s="23" t="s">
        <v>65</v>
      </c>
      <c r="C23" s="17"/>
      <c r="D23" s="17"/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66</v>
      </c>
      <c r="C24" s="17">
        <v>18979</v>
      </c>
      <c r="D24" s="17">
        <v>21483</v>
      </c>
      <c r="E24" s="16">
        <f t="shared" si="0"/>
        <v>113.19352969071079</v>
      </c>
      <c r="G24" s="36"/>
    </row>
    <row r="25" spans="1:7" ht="14.25" thickTop="1" thickBot="1" x14ac:dyDescent="0.25">
      <c r="A25" s="13">
        <v>13</v>
      </c>
      <c r="B25" s="23" t="s">
        <v>67</v>
      </c>
      <c r="C25" s="17">
        <v>8706</v>
      </c>
      <c r="D25" s="17">
        <v>14492</v>
      </c>
      <c r="E25" s="16">
        <f t="shared" si="0"/>
        <v>166.4599127038824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30709</v>
      </c>
      <c r="D26" s="17">
        <v>34982</v>
      </c>
      <c r="E26" s="16">
        <f t="shared" si="0"/>
        <v>113.91448760949558</v>
      </c>
      <c r="G26" s="36"/>
    </row>
    <row r="27" spans="1:7" ht="14.25" thickTop="1" thickBot="1" x14ac:dyDescent="0.25">
      <c r="A27" s="13">
        <v>15</v>
      </c>
      <c r="B27" s="22" t="s">
        <v>68</v>
      </c>
      <c r="C27" s="17">
        <v>5004</v>
      </c>
      <c r="D27" s="17">
        <v>5382</v>
      </c>
      <c r="E27" s="16">
        <f t="shared" si="0"/>
        <v>107.55395683453237</v>
      </c>
      <c r="G27" s="36"/>
    </row>
    <row r="28" spans="1:7" ht="14.25" thickTop="1" thickBot="1" x14ac:dyDescent="0.25">
      <c r="A28" s="13">
        <v>16</v>
      </c>
      <c r="B28" s="23" t="s">
        <v>69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70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71</v>
      </c>
      <c r="C31" s="17">
        <v>775</v>
      </c>
      <c r="D31" s="17">
        <v>1377</v>
      </c>
      <c r="E31" s="16">
        <f t="shared" si="0"/>
        <v>177.67741935483872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18076</v>
      </c>
      <c r="D32" s="19">
        <f>D11-D20-D16+D17</f>
        <v>23662</v>
      </c>
      <c r="E32" s="19">
        <f t="shared" si="0"/>
        <v>130.90285461385264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313</v>
      </c>
      <c r="D33" s="19">
        <f>D34+D35+D36</f>
        <v>39</v>
      </c>
      <c r="E33" s="15">
        <f t="shared" si="0"/>
        <v>12.460063897763577</v>
      </c>
      <c r="G33" s="36"/>
    </row>
    <row r="34" spans="1:7" ht="14.25" thickTop="1" thickBot="1" x14ac:dyDescent="0.25">
      <c r="A34" s="13" t="s">
        <v>79</v>
      </c>
      <c r="B34" s="22" t="s">
        <v>50</v>
      </c>
      <c r="C34" s="17">
        <v>274</v>
      </c>
      <c r="D34" s="17">
        <v>39</v>
      </c>
      <c r="E34" s="16">
        <f t="shared" si="0"/>
        <v>14.233576642335766</v>
      </c>
      <c r="G34" s="36"/>
    </row>
    <row r="35" spans="1:7" ht="14.25" thickTop="1" thickBot="1" x14ac:dyDescent="0.25">
      <c r="A35" s="13" t="s">
        <v>80</v>
      </c>
      <c r="B35" s="22" t="s">
        <v>51</v>
      </c>
      <c r="C35" s="17">
        <v>39</v>
      </c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81</v>
      </c>
      <c r="B36" s="22" t="s">
        <v>72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2810</v>
      </c>
      <c r="D37" s="15">
        <f>D38+D39+D40</f>
        <v>3044</v>
      </c>
      <c r="E37" s="15">
        <f t="shared" si="0"/>
        <v>108.32740213523131</v>
      </c>
      <c r="G37" s="36"/>
    </row>
    <row r="38" spans="1:7" ht="14.25" thickTop="1" thickBot="1" x14ac:dyDescent="0.25">
      <c r="A38" s="13" t="s">
        <v>82</v>
      </c>
      <c r="B38" s="22" t="s">
        <v>52</v>
      </c>
      <c r="C38" s="17">
        <v>2810</v>
      </c>
      <c r="D38" s="17">
        <v>3044</v>
      </c>
      <c r="E38" s="16">
        <f t="shared" si="0"/>
        <v>108.32740213523131</v>
      </c>
      <c r="G38" s="36"/>
    </row>
    <row r="39" spans="1:7" ht="14.25" thickTop="1" thickBot="1" x14ac:dyDescent="0.25">
      <c r="A39" s="13" t="s">
        <v>83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84</v>
      </c>
      <c r="B40" s="22" t="s">
        <v>73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75</v>
      </c>
      <c r="C41" s="15">
        <f>C32+C33-C37</f>
        <v>15579</v>
      </c>
      <c r="D41" s="15">
        <f>D32+D33-D37</f>
        <v>20657</v>
      </c>
      <c r="E41" s="15">
        <f t="shared" si="0"/>
        <v>132.59516015148597</v>
      </c>
      <c r="G41" s="36"/>
    </row>
    <row r="42" spans="1:7" ht="14.25" thickTop="1" thickBot="1" x14ac:dyDescent="0.25">
      <c r="A42" s="13">
        <v>24</v>
      </c>
      <c r="B42" s="22" t="s">
        <v>74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15579</v>
      </c>
      <c r="D43" s="15">
        <f>D41+D42</f>
        <v>20657</v>
      </c>
      <c r="E43" s="15">
        <f t="shared" si="0"/>
        <v>132.59516015148597</v>
      </c>
    </row>
    <row r="44" spans="1:7" ht="14.25" thickTop="1" thickBot="1" x14ac:dyDescent="0.25">
      <c r="A44" s="13">
        <v>26</v>
      </c>
      <c r="B44" s="23" t="s">
        <v>5</v>
      </c>
      <c r="C44" s="17"/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15579</v>
      </c>
      <c r="D45" s="15">
        <f>D43-D44</f>
        <v>20657</v>
      </c>
      <c r="E45" s="15">
        <f t="shared" si="0"/>
        <v>132.59516015148597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76</v>
      </c>
      <c r="C47" s="15">
        <f>C45-C46</f>
        <v>15579</v>
      </c>
      <c r="D47" s="15">
        <f>D45-D46</f>
        <v>20657</v>
      </c>
      <c r="E47" s="15">
        <f t="shared" si="0"/>
        <v>132.59516015148597</v>
      </c>
    </row>
    <row r="48" spans="1:7" ht="14.25" thickTop="1" thickBot="1" x14ac:dyDescent="0.25">
      <c r="A48" s="13">
        <v>30</v>
      </c>
      <c r="B48" s="22" t="s">
        <v>77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78</v>
      </c>
      <c r="C49" s="15">
        <f>C45+C48</f>
        <v>15579</v>
      </c>
      <c r="D49" s="15">
        <f>D45+D48</f>
        <v>20657</v>
      </c>
      <c r="E49" s="15">
        <f t="shared" si="0"/>
        <v>132.59516015148597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МЗТ ПУМПИ АД СКОПЈЕ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104</v>
      </c>
      <c r="E3" s="29">
        <f>'ФИ-Почетна'!$C$23</f>
        <v>2023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137</v>
      </c>
      <c r="C11" s="15">
        <f>'Биланс на успех - природа'!C11</f>
        <v>119487</v>
      </c>
      <c r="D11" s="15">
        <f>'Биланс на успех - природа'!D11</f>
        <v>145768</v>
      </c>
      <c r="E11" s="15">
        <f>'Биланс на успех - природа'!E11</f>
        <v>121.99486136567157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119487</v>
      </c>
      <c r="D12" s="15">
        <f>'Биланс на успех - природа'!D12</f>
        <v>144790</v>
      </c>
      <c r="E12" s="15">
        <f>'Биланс на успех - природа'!E12</f>
        <v>121.17636228208926</v>
      </c>
      <c r="F12" s="4"/>
    </row>
    <row r="13" spans="1:6" ht="15.75" customHeight="1" thickTop="1" thickBot="1" x14ac:dyDescent="0.25">
      <c r="A13" s="13" t="s">
        <v>105</v>
      </c>
      <c r="B13" s="22" t="s">
        <v>39</v>
      </c>
      <c r="C13" s="17">
        <f>'Биланс на успех - природа'!C13</f>
        <v>48155</v>
      </c>
      <c r="D13" s="17">
        <f>'Биланс на успех - природа'!D13</f>
        <v>102043</v>
      </c>
      <c r="E13" s="16">
        <f>'Биланс на успех - природа'!E13</f>
        <v>211.90530578340775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71332</v>
      </c>
      <c r="D14" s="17">
        <f>'Биланс на успех - природа'!D14</f>
        <v>42747</v>
      </c>
      <c r="E14" s="16">
        <f>'Биланс на успех - природа'!E14</f>
        <v>59.926821062075931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133</v>
      </c>
      <c r="C16" s="17">
        <f>'Биланс на успех - природа'!C16</f>
        <v>38554</v>
      </c>
      <c r="D16" s="17">
        <f>'Биланс на успех - природа'!D16</f>
        <v>23818</v>
      </c>
      <c r="E16" s="16">
        <f>'Биланс на успех - природа'!E16</f>
        <v>61.778285002853139</v>
      </c>
      <c r="F16" s="4"/>
    </row>
    <row r="17" spans="1:6" ht="27" thickTop="1" thickBot="1" x14ac:dyDescent="0.25">
      <c r="A17" s="13">
        <v>5</v>
      </c>
      <c r="B17" s="22" t="s">
        <v>134</v>
      </c>
      <c r="C17" s="17">
        <f>'Биланс на успех - природа'!C17</f>
        <v>47298</v>
      </c>
      <c r="D17" s="17">
        <f>'Биланс на успех - природа'!D17</f>
        <v>21686</v>
      </c>
      <c r="E17" s="16">
        <f>'Биланс на успех - природа'!E17</f>
        <v>45.849718804177769</v>
      </c>
      <c r="F17" s="4"/>
    </row>
    <row r="18" spans="1:6" ht="18" customHeight="1" thickTop="1" thickBot="1" x14ac:dyDescent="0.25">
      <c r="A18" s="13">
        <v>6</v>
      </c>
      <c r="B18" s="22" t="s">
        <v>135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0</v>
      </c>
      <c r="D19" s="17">
        <f>'Биланс на успех - природа'!D19</f>
        <v>978</v>
      </c>
      <c r="E19" s="16">
        <f>'Биланс на успех - природа'!E19</f>
        <v>0</v>
      </c>
      <c r="F19" s="4"/>
    </row>
    <row r="20" spans="1:6" ht="18" customHeight="1" thickTop="1" thickBot="1" x14ac:dyDescent="0.25">
      <c r="A20" s="13">
        <v>8</v>
      </c>
      <c r="B20" s="24" t="s">
        <v>136</v>
      </c>
      <c r="C20" s="15">
        <f>'Биланс на успех - природа'!C20</f>
        <v>110155</v>
      </c>
      <c r="D20" s="15">
        <f>'Биланс на успех - природа'!D20</f>
        <v>119974</v>
      </c>
      <c r="E20" s="15">
        <f>'Биланс на успех - природа'!E20</f>
        <v>108.9138032772003</v>
      </c>
      <c r="F20" s="4"/>
    </row>
    <row r="21" spans="1:6" ht="18" customHeight="1" thickTop="1" thickBot="1" x14ac:dyDescent="0.25">
      <c r="A21" s="13">
        <v>9</v>
      </c>
      <c r="B21" s="23" t="s">
        <v>123</v>
      </c>
      <c r="C21" s="17">
        <f>'Биланс на успех - природа'!C21</f>
        <v>0</v>
      </c>
      <c r="D21" s="17">
        <f>'Биланс на успех - природа'!D21</f>
        <v>0</v>
      </c>
      <c r="E21" s="16">
        <f>'Биланс на успех - природа'!E21</f>
        <v>0</v>
      </c>
      <c r="F21" s="4"/>
    </row>
    <row r="22" spans="1:6" ht="18" customHeight="1" thickTop="1" thickBot="1" x14ac:dyDescent="0.25">
      <c r="A22" s="13">
        <v>10</v>
      </c>
      <c r="B22" s="23" t="s">
        <v>124</v>
      </c>
      <c r="C22" s="17">
        <f>'Биланс на успех - природа'!C22</f>
        <v>45982</v>
      </c>
      <c r="D22" s="17">
        <f>'Биланс на успех - природа'!D22</f>
        <v>42258</v>
      </c>
      <c r="E22" s="16">
        <f>'Биланс на успех - природа'!E22</f>
        <v>91.901178722108654</v>
      </c>
      <c r="F22" s="4"/>
    </row>
    <row r="23" spans="1:6" ht="18" customHeight="1" thickTop="1" thickBot="1" x14ac:dyDescent="0.25">
      <c r="A23" s="13">
        <v>11</v>
      </c>
      <c r="B23" s="23" t="s">
        <v>125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126</v>
      </c>
      <c r="C24" s="17">
        <f>'Биланс на успех - природа'!C24</f>
        <v>18979</v>
      </c>
      <c r="D24" s="17">
        <f>'Биланс на успех - природа'!D24</f>
        <v>21483</v>
      </c>
      <c r="E24" s="16">
        <f>'Биланс на успех - природа'!E24</f>
        <v>113.19352969071079</v>
      </c>
      <c r="F24" s="4"/>
    </row>
    <row r="25" spans="1:6" ht="18" customHeight="1" thickTop="1" thickBot="1" x14ac:dyDescent="0.25">
      <c r="A25" s="13">
        <v>13</v>
      </c>
      <c r="B25" s="23" t="s">
        <v>127</v>
      </c>
      <c r="C25" s="17">
        <f>'Биланс на успех - природа'!C25</f>
        <v>8706</v>
      </c>
      <c r="D25" s="17">
        <f>'Биланс на успех - природа'!D25</f>
        <v>14492</v>
      </c>
      <c r="E25" s="16">
        <f>'Биланс на успех - природа'!E25</f>
        <v>166.4599127038824</v>
      </c>
      <c r="F25" s="4"/>
    </row>
    <row r="26" spans="1:6" ht="18" customHeight="1" thickTop="1" thickBot="1" x14ac:dyDescent="0.25">
      <c r="A26" s="13">
        <v>14</v>
      </c>
      <c r="B26" s="23" t="s">
        <v>128</v>
      </c>
      <c r="C26" s="17">
        <f>'Биланс на успех - природа'!C26</f>
        <v>30709</v>
      </c>
      <c r="D26" s="17">
        <f>'Биланс на успех - природа'!D26</f>
        <v>34982</v>
      </c>
      <c r="E26" s="16">
        <f>'Биланс на успех - природа'!E26</f>
        <v>113.91448760949558</v>
      </c>
      <c r="F26" s="4"/>
    </row>
    <row r="27" spans="1:6" ht="14.25" customHeight="1" thickTop="1" thickBot="1" x14ac:dyDescent="0.25">
      <c r="A27" s="13">
        <v>15</v>
      </c>
      <c r="B27" s="22" t="s">
        <v>129</v>
      </c>
      <c r="C27" s="17">
        <f>'Биланс на успех - природа'!C27</f>
        <v>5004</v>
      </c>
      <c r="D27" s="17">
        <f>'Биланс на успех - природа'!D27</f>
        <v>5382</v>
      </c>
      <c r="E27" s="16">
        <f>'Биланс на успех - природа'!E27</f>
        <v>107.55395683453237</v>
      </c>
      <c r="F27" s="4"/>
    </row>
    <row r="28" spans="1:6" ht="18" customHeight="1" thickTop="1" thickBot="1" x14ac:dyDescent="0.25">
      <c r="A28" s="13">
        <v>16</v>
      </c>
      <c r="B28" s="23" t="s">
        <v>130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131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775</v>
      </c>
      <c r="D31" s="17">
        <f>'Биланс на успех - природа'!D31</f>
        <v>1377</v>
      </c>
      <c r="E31" s="16">
        <f>'Биланс на успех - природа'!E31</f>
        <v>177.67741935483872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18076</v>
      </c>
      <c r="D32" s="19">
        <f>'Биланс на успех - природа'!D32</f>
        <v>23662</v>
      </c>
      <c r="E32" s="19">
        <f>'Биланс на успех - природа'!E32</f>
        <v>130.90285461385264</v>
      </c>
      <c r="F32" s="4"/>
    </row>
    <row r="33" spans="1:6" ht="14.25" customHeight="1" thickTop="1" thickBot="1" x14ac:dyDescent="0.25">
      <c r="A33" s="13">
        <v>21</v>
      </c>
      <c r="B33" s="25" t="s">
        <v>112</v>
      </c>
      <c r="C33" s="19">
        <f>'Биланс на успех - природа'!C33</f>
        <v>313</v>
      </c>
      <c r="D33" s="19">
        <f>'Биланс на успех - природа'!D33</f>
        <v>39</v>
      </c>
      <c r="E33" s="15">
        <f>'Биланс на успех - природа'!E33</f>
        <v>12.460063897763577</v>
      </c>
      <c r="F33" s="4"/>
    </row>
    <row r="34" spans="1:6" ht="30" customHeight="1" thickTop="1" thickBot="1" x14ac:dyDescent="0.25">
      <c r="A34" s="13" t="s">
        <v>106</v>
      </c>
      <c r="B34" s="22" t="s">
        <v>56</v>
      </c>
      <c r="C34" s="17">
        <f>'Биланс на успех - природа'!C34</f>
        <v>274</v>
      </c>
      <c r="D34" s="17">
        <f>'Биланс на успех - природа'!D34</f>
        <v>39</v>
      </c>
      <c r="E34" s="16">
        <f>'Биланс на успех - природа'!E34</f>
        <v>14.233576642335766</v>
      </c>
      <c r="F34" s="4"/>
    </row>
    <row r="35" spans="1:6" ht="18.75" customHeight="1" thickTop="1" thickBot="1" x14ac:dyDescent="0.25">
      <c r="A35" s="13" t="s">
        <v>107</v>
      </c>
      <c r="B35" s="22" t="s">
        <v>113</v>
      </c>
      <c r="C35" s="17">
        <f>'Биланс на успех - природа'!C35</f>
        <v>39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115</v>
      </c>
      <c r="C37" s="15">
        <f>'Биланс на успех - природа'!C37</f>
        <v>2810</v>
      </c>
      <c r="D37" s="15">
        <f>'Биланс на успех - природа'!D37</f>
        <v>3044</v>
      </c>
      <c r="E37" s="15">
        <f>'Биланс на успех - природа'!E37</f>
        <v>108.32740213523131</v>
      </c>
      <c r="F37" s="4"/>
    </row>
    <row r="38" spans="1:6" ht="18" customHeight="1" thickTop="1" thickBot="1" x14ac:dyDescent="0.25">
      <c r="A38" s="13" t="s">
        <v>109</v>
      </c>
      <c r="B38" s="22" t="s">
        <v>57</v>
      </c>
      <c r="C38" s="17">
        <f>'Биланс на успех - природа'!C38</f>
        <v>2810</v>
      </c>
      <c r="D38" s="17">
        <f>'Биланс на успех - природа'!D38</f>
        <v>3044</v>
      </c>
      <c r="E38" s="16">
        <f>'Биланс на успех - природа'!E38</f>
        <v>108.32740213523131</v>
      </c>
      <c r="F38" s="4"/>
    </row>
    <row r="39" spans="1:6" ht="18" customHeight="1" thickTop="1" thickBot="1" x14ac:dyDescent="0.25">
      <c r="A39" s="13" t="s">
        <v>110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117</v>
      </c>
      <c r="C41" s="15">
        <f>'Биланс на успех - природа'!C41</f>
        <v>15579</v>
      </c>
      <c r="D41" s="15">
        <f>'Биланс на успех - природа'!D41</f>
        <v>20657</v>
      </c>
      <c r="E41" s="15">
        <f>'Биланс на успех - природа'!E41</f>
        <v>132.59516015148597</v>
      </c>
      <c r="F41" s="4"/>
    </row>
    <row r="42" spans="1:6" ht="18" customHeight="1" thickTop="1" thickBot="1" x14ac:dyDescent="0.25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15579</v>
      </c>
      <c r="D43" s="15">
        <f>'Биланс на успех - природа'!D43</f>
        <v>20657</v>
      </c>
      <c r="E43" s="15">
        <f>'Биланс на успех - природа'!E43</f>
        <v>132.59516015148597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119</v>
      </c>
      <c r="C45" s="15">
        <f>'Биланс на успех - природа'!C45</f>
        <v>15579</v>
      </c>
      <c r="D45" s="15">
        <f>'Биланс на успех - природа'!D45</f>
        <v>20657</v>
      </c>
      <c r="E45" s="15">
        <f>'Биланс на успех - природа'!E45</f>
        <v>132.59516015148597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120</v>
      </c>
      <c r="C47" s="15">
        <f>'Биланс на успех - природа'!C47</f>
        <v>15579</v>
      </c>
      <c r="D47" s="15">
        <f>'Биланс на успех - природа'!D47</f>
        <v>20657</v>
      </c>
      <c r="E47" s="15">
        <f>'Биланс на успех - природа'!E47</f>
        <v>132.59516015148597</v>
      </c>
    </row>
    <row r="48" spans="1:6" ht="14.25" thickTop="1" thickBot="1" x14ac:dyDescent="0.25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122</v>
      </c>
      <c r="C49" s="15">
        <f>'Биланс на успех - природа'!C49</f>
        <v>15579</v>
      </c>
      <c r="D49" s="15">
        <f>'Биланс на успех - природа'!D49</f>
        <v>20657</v>
      </c>
      <c r="E49" s="15">
        <f>'Биланс на успех - природа'!E49</f>
        <v>132.59516015148597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Viktorija Dragojevic</cp:lastModifiedBy>
  <cp:lastPrinted>2014-04-09T12:32:58Z</cp:lastPrinted>
  <dcterms:created xsi:type="dcterms:W3CDTF">2008-02-12T15:15:13Z</dcterms:created>
  <dcterms:modified xsi:type="dcterms:W3CDTF">2023-10-31T09:51:01Z</dcterms:modified>
</cp:coreProperties>
</file>