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QFILE\qbe\Business Spreadsheets\Finansii i smetkovodstvo\Smetkovodstvo i finansiski izvestai\Godisna smetka 2023\Q4 2023\Za UO 27.02.2024\"/>
    </mc:Choice>
  </mc:AlternateContent>
  <xr:revisionPtr revIDLastSave="0" documentId="13_ncr:1_{7CC21A29-23D7-45A9-AE49-30649E4AA3A6}" xr6:coauthVersionLast="47" xr6:coauthVersionMax="47" xr10:uidLastSave="{00000000-0000-0000-0000-000000000000}"/>
  <bookViews>
    <workbookView xWindow="-28920" yWindow="-1110" windowWidth="29040" windowHeight="15840" tabRatio="892" activeTab="2" xr2:uid="{00000000-000D-0000-FFFF-FFFF00000000}"/>
  </bookViews>
  <sheets>
    <sheet name="ФИ-Почетна" sheetId="4" r:id="rId1"/>
    <sheet name="Биланс на состојба" sheetId="1" r:id="rId2"/>
    <sheet name="Биланс на успех" sheetId="2" r:id="rId3"/>
    <sheet name="Извештај за паричен тек" sheetId="5" r:id="rId4"/>
    <sheet name="Извештај за промена во главнина" sheetId="6" r:id="rId5"/>
    <sheet name="Balance Sheet" sheetId="7" r:id="rId6"/>
    <sheet name="Income Statement" sheetId="8" r:id="rId7"/>
    <sheet name="Cash Flow" sheetId="9" r:id="rId8"/>
    <sheet name="Equity" sheetId="10" r:id="rId9"/>
  </sheets>
  <definedNames>
    <definedName name="_xlnm._FilterDatabase" localSheetId="1" hidden="1">'Биланс на состојба'!$A$9:$A$564</definedName>
    <definedName name="Excel_BuiltIn_Print_Area_1" localSheetId="5">#REF!</definedName>
    <definedName name="Excel_BuiltIn_Print_Area_1" localSheetId="7">#REF!</definedName>
    <definedName name="Excel_BuiltIn_Print_Area_1" localSheetId="8">#REF!</definedName>
    <definedName name="Excel_BuiltIn_Print_Area_1" localSheetId="6">#REF!</definedName>
    <definedName name="Excel_BuiltIn_Print_Area_1">'Биланс на состојба'!#REF!</definedName>
    <definedName name="Excel_BuiltIn_Print_Area_1_1">'Биланс на состојба'!$A$13:$A$564</definedName>
    <definedName name="Excel_BuiltIn_Print_Titles_1_1">'Биланс на состојба'!$A$9:$IS$9</definedName>
    <definedName name="Excel_BuiltIn_Print_Titles_1_1_1">'Биланс на состојба'!$A$9:$IR$9</definedName>
    <definedName name="_xlnm.Print_Area" localSheetId="5">'Balance Sheet'!$A$1:$E$147</definedName>
    <definedName name="_xlnm.Print_Area" localSheetId="7">'Cash Flow'!$A$1:$D$65</definedName>
    <definedName name="_xlnm.Print_Area" localSheetId="8">Equity!$A$1:$N$42</definedName>
    <definedName name="_xlnm.Print_Area" localSheetId="6">'Income Statement'!$A$1:$E$100</definedName>
    <definedName name="_xlnm.Print_Area" localSheetId="1">'Биланс на состојба'!$A$3:$E$150</definedName>
    <definedName name="_xlnm.Print_Area" localSheetId="2">'Биланс на успех'!$A$3:$E$103</definedName>
    <definedName name="_xlnm.Print_Area" localSheetId="3">'Извештај за паричен тек'!$A$3:$D$68</definedName>
    <definedName name="_xlnm.Print_Area" localSheetId="4">'Извештај за промена во главнина'!$A$3:$N$44</definedName>
    <definedName name="_xlnm.Print_Area" localSheetId="0">'ФИ-Почетна'!$A$1:$I$40</definedName>
    <definedName name="_xlnm.Print_Titles" localSheetId="5">'Balance Sheet'!$6:$8</definedName>
    <definedName name="_xlnm.Print_Titles" localSheetId="7">'Cash Flow'!$2:$8</definedName>
    <definedName name="_xlnm.Print_Titles" localSheetId="8">Equity!$A:$A,Equity!$6:$8</definedName>
    <definedName name="_xlnm.Print_Titles" localSheetId="6">'Income Statement'!$6:$8</definedName>
    <definedName name="_xlnm.Print_Titles" localSheetId="1">'Биланс на состојба'!$4:$11</definedName>
    <definedName name="_xlnm.Print_Titles" localSheetId="2">'Биланс на успех'!$3:$11</definedName>
    <definedName name="_xlnm.Print_Titles" localSheetId="3">'Извештај за паричен тек'!$3:$11</definedName>
    <definedName name="_xlnm.Print_Titles" localSheetId="4">'Извештај за промена во главнина'!$3:$10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2" l="1"/>
  <c r="E90" i="1"/>
  <c r="E34" i="1"/>
  <c r="D42" i="1" l="1"/>
  <c r="D56" i="5" l="1"/>
  <c r="D52" i="5"/>
  <c r="D40" i="5"/>
  <c r="D31" i="5"/>
  <c r="D19" i="5"/>
  <c r="D13" i="5"/>
  <c r="E17" i="1"/>
  <c r="E12" i="8"/>
  <c r="E13" i="8"/>
  <c r="E14" i="8"/>
  <c r="E15" i="8"/>
  <c r="E16" i="8"/>
  <c r="E17" i="8"/>
  <c r="E18" i="8"/>
  <c r="E20" i="8"/>
  <c r="E22" i="8"/>
  <c r="E23" i="8"/>
  <c r="E24" i="8"/>
  <c r="E25" i="8"/>
  <c r="E26" i="8"/>
  <c r="E27" i="8"/>
  <c r="E31" i="2"/>
  <c r="E30" i="8"/>
  <c r="D31" i="8"/>
  <c r="E31" i="8"/>
  <c r="E32" i="8"/>
  <c r="E33" i="8"/>
  <c r="E34" i="8"/>
  <c r="E35" i="8"/>
  <c r="E38" i="8"/>
  <c r="E40" i="8"/>
  <c r="E41" i="8"/>
  <c r="E42" i="8"/>
  <c r="E43" i="8"/>
  <c r="E44" i="8"/>
  <c r="E47" i="8"/>
  <c r="E48" i="8"/>
  <c r="E50" i="8"/>
  <c r="E51" i="8"/>
  <c r="E52" i="8"/>
  <c r="E53" i="8"/>
  <c r="E54" i="8"/>
  <c r="E56" i="8"/>
  <c r="E57" i="8"/>
  <c r="E60" i="8"/>
  <c r="E63" i="8"/>
  <c r="E64" i="8"/>
  <c r="E65" i="8"/>
  <c r="E66" i="8"/>
  <c r="E68" i="8"/>
  <c r="E69" i="8"/>
  <c r="E70" i="8"/>
  <c r="E71" i="8"/>
  <c r="E72" i="8"/>
  <c r="E73" i="8"/>
  <c r="E74" i="8"/>
  <c r="E78" i="8"/>
  <c r="E79" i="8"/>
  <c r="E81" i="8"/>
  <c r="D82" i="8"/>
  <c r="E83" i="8"/>
  <c r="E84" i="8"/>
  <c r="E86" i="8"/>
  <c r="E87" i="8"/>
  <c r="E88" i="8"/>
  <c r="E89" i="8"/>
  <c r="E92" i="8"/>
  <c r="E94" i="8"/>
  <c r="E97" i="8"/>
  <c r="D98" i="8"/>
  <c r="E98" i="8"/>
  <c r="E12" i="7"/>
  <c r="E16" i="7"/>
  <c r="E17" i="7"/>
  <c r="E20" i="7"/>
  <c r="D21" i="7"/>
  <c r="E21" i="7"/>
  <c r="E24" i="7"/>
  <c r="E25" i="7"/>
  <c r="E26" i="7"/>
  <c r="E29" i="7"/>
  <c r="E33" i="7"/>
  <c r="E35" i="7"/>
  <c r="E36" i="7"/>
  <c r="E37" i="7"/>
  <c r="E39" i="7"/>
  <c r="E41" i="7"/>
  <c r="E42" i="7"/>
  <c r="E43" i="7"/>
  <c r="E45" i="7"/>
  <c r="E48" i="7"/>
  <c r="E52" i="7"/>
  <c r="E53" i="7"/>
  <c r="E54" i="7"/>
  <c r="E57" i="7"/>
  <c r="E61" i="7"/>
  <c r="E65" i="7"/>
  <c r="E69" i="7"/>
  <c r="E70" i="7"/>
  <c r="E73" i="7"/>
  <c r="E74" i="7"/>
  <c r="E75" i="7"/>
  <c r="E80" i="7"/>
  <c r="E85" i="7"/>
  <c r="E86" i="7"/>
  <c r="E89" i="7"/>
  <c r="E90" i="7"/>
  <c r="E91" i="7"/>
  <c r="E93" i="7"/>
  <c r="E98" i="7"/>
  <c r="E102" i="7"/>
  <c r="E103" i="7"/>
  <c r="E104" i="7"/>
  <c r="E106" i="7"/>
  <c r="E107" i="7"/>
  <c r="E108" i="7"/>
  <c r="E109" i="7"/>
  <c r="E111" i="7"/>
  <c r="E112" i="7"/>
  <c r="E113" i="7"/>
  <c r="E114" i="7"/>
  <c r="E115" i="7"/>
  <c r="E117" i="7"/>
  <c r="E120" i="7"/>
  <c r="E121" i="7"/>
  <c r="E122" i="7"/>
  <c r="E123" i="7"/>
  <c r="E125" i="7"/>
  <c r="E126" i="7"/>
  <c r="E130" i="1"/>
  <c r="E130" i="7"/>
  <c r="E135" i="7"/>
  <c r="E137" i="7"/>
  <c r="E141" i="7"/>
  <c r="E142" i="7"/>
  <c r="E143" i="7"/>
  <c r="E144" i="7"/>
  <c r="E145" i="7"/>
  <c r="E147" i="7"/>
  <c r="E15" i="7"/>
  <c r="B5" i="10"/>
  <c r="B5" i="9"/>
  <c r="B5" i="8"/>
  <c r="B5" i="7"/>
  <c r="B4" i="10"/>
  <c r="B4" i="9"/>
  <c r="B4" i="8"/>
  <c r="B4" i="7"/>
  <c r="B3" i="10"/>
  <c r="B3" i="8"/>
  <c r="B3" i="7"/>
  <c r="C9" i="8"/>
  <c r="C10" i="8"/>
  <c r="C11" i="8"/>
  <c r="E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E29" i="8"/>
  <c r="C30" i="8"/>
  <c r="C31" i="8"/>
  <c r="C32" i="8"/>
  <c r="C33" i="8"/>
  <c r="C34" i="8"/>
  <c r="C35" i="8"/>
  <c r="C36" i="8"/>
  <c r="C37" i="8"/>
  <c r="C38" i="8"/>
  <c r="C39" i="8"/>
  <c r="E39" i="8"/>
  <c r="C40" i="8"/>
  <c r="D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E75" i="8"/>
  <c r="C76" i="8"/>
  <c r="C77" i="8"/>
  <c r="E77" i="8"/>
  <c r="C78" i="8"/>
  <c r="C79" i="8"/>
  <c r="C80" i="8"/>
  <c r="C81" i="8"/>
  <c r="C82" i="8"/>
  <c r="E82" i="8"/>
  <c r="C83" i="8"/>
  <c r="C84" i="8"/>
  <c r="C85" i="8"/>
  <c r="C86" i="8"/>
  <c r="C87" i="8"/>
  <c r="C88" i="8"/>
  <c r="C89" i="8"/>
  <c r="C90" i="8"/>
  <c r="C91" i="8"/>
  <c r="E91" i="8"/>
  <c r="C92" i="8"/>
  <c r="C93" i="8"/>
  <c r="E93" i="8"/>
  <c r="C94" i="8"/>
  <c r="C95" i="8"/>
  <c r="C96" i="8"/>
  <c r="C97" i="8"/>
  <c r="C98" i="8"/>
  <c r="C99" i="8"/>
  <c r="C100" i="8"/>
  <c r="C9" i="10"/>
  <c r="D9" i="10"/>
  <c r="E9" i="10"/>
  <c r="F9" i="10"/>
  <c r="G9" i="10"/>
  <c r="H9" i="10"/>
  <c r="J9" i="10"/>
  <c r="K9" i="10"/>
  <c r="L9" i="10"/>
  <c r="M9" i="10"/>
  <c r="C10" i="10"/>
  <c r="D10" i="10"/>
  <c r="E10" i="10"/>
  <c r="F10" i="10"/>
  <c r="G10" i="10"/>
  <c r="H10" i="10"/>
  <c r="J10" i="10"/>
  <c r="K10" i="10"/>
  <c r="L10" i="10"/>
  <c r="M10" i="10"/>
  <c r="C11" i="10"/>
  <c r="D11" i="10"/>
  <c r="E11" i="10"/>
  <c r="F11" i="10"/>
  <c r="G11" i="10"/>
  <c r="H11" i="10"/>
  <c r="J11" i="10"/>
  <c r="K11" i="10"/>
  <c r="L11" i="10"/>
  <c r="M11" i="10"/>
  <c r="C12" i="10"/>
  <c r="D12" i="10"/>
  <c r="E12" i="10"/>
  <c r="F12" i="10"/>
  <c r="G12" i="10"/>
  <c r="H12" i="10"/>
  <c r="J12" i="10"/>
  <c r="K12" i="10"/>
  <c r="L12" i="10"/>
  <c r="M12" i="10"/>
  <c r="C14" i="10"/>
  <c r="D14" i="10"/>
  <c r="E14" i="10"/>
  <c r="F14" i="10"/>
  <c r="G14" i="10"/>
  <c r="H14" i="10"/>
  <c r="J14" i="10"/>
  <c r="K14" i="10"/>
  <c r="L14" i="10"/>
  <c r="M14" i="10"/>
  <c r="C16" i="10"/>
  <c r="D16" i="10"/>
  <c r="E16" i="10"/>
  <c r="F16" i="10"/>
  <c r="G16" i="10"/>
  <c r="H16" i="10"/>
  <c r="J16" i="10"/>
  <c r="K16" i="10"/>
  <c r="L16" i="10"/>
  <c r="M16" i="10"/>
  <c r="C17" i="10"/>
  <c r="D17" i="10"/>
  <c r="E17" i="10"/>
  <c r="F17" i="10"/>
  <c r="G17" i="10"/>
  <c r="H17" i="10"/>
  <c r="J17" i="10"/>
  <c r="K17" i="10"/>
  <c r="L17" i="10"/>
  <c r="M17" i="10"/>
  <c r="C18" i="10"/>
  <c r="D18" i="10"/>
  <c r="E18" i="10"/>
  <c r="F18" i="10"/>
  <c r="G18" i="10"/>
  <c r="H18" i="10"/>
  <c r="J18" i="10"/>
  <c r="K18" i="10"/>
  <c r="L18" i="10"/>
  <c r="M18" i="10"/>
  <c r="C19" i="10"/>
  <c r="D19" i="10"/>
  <c r="E19" i="10"/>
  <c r="F19" i="10"/>
  <c r="G19" i="10"/>
  <c r="H19" i="10"/>
  <c r="J19" i="10"/>
  <c r="K19" i="10"/>
  <c r="L19" i="10"/>
  <c r="M19" i="10"/>
  <c r="C21" i="10"/>
  <c r="D21" i="10"/>
  <c r="E21" i="10"/>
  <c r="F21" i="10"/>
  <c r="G21" i="10"/>
  <c r="H21" i="10"/>
  <c r="J21" i="10"/>
  <c r="K21" i="10"/>
  <c r="L21" i="10"/>
  <c r="M21" i="10"/>
  <c r="C22" i="10"/>
  <c r="D22" i="10"/>
  <c r="E22" i="10"/>
  <c r="F22" i="10"/>
  <c r="G22" i="10"/>
  <c r="H22" i="10"/>
  <c r="J22" i="10"/>
  <c r="K22" i="10"/>
  <c r="L22" i="10"/>
  <c r="M22" i="10"/>
  <c r="C23" i="10"/>
  <c r="D23" i="10"/>
  <c r="E23" i="10"/>
  <c r="F23" i="10"/>
  <c r="G23" i="10"/>
  <c r="H23" i="10"/>
  <c r="J23" i="10"/>
  <c r="K23" i="10"/>
  <c r="L23" i="10"/>
  <c r="M23" i="10"/>
  <c r="C24" i="10"/>
  <c r="D24" i="10"/>
  <c r="E24" i="10"/>
  <c r="F24" i="10"/>
  <c r="G24" i="10"/>
  <c r="H24" i="10"/>
  <c r="J24" i="10"/>
  <c r="K24" i="10"/>
  <c r="L24" i="10"/>
  <c r="M24" i="10"/>
  <c r="C25" i="10"/>
  <c r="D25" i="10"/>
  <c r="E25" i="10"/>
  <c r="F25" i="10"/>
  <c r="G25" i="10"/>
  <c r="H25" i="10"/>
  <c r="J25" i="10"/>
  <c r="K25" i="10"/>
  <c r="L25" i="10"/>
  <c r="M25" i="10"/>
  <c r="C27" i="10"/>
  <c r="D27" i="10"/>
  <c r="E27" i="10"/>
  <c r="F27" i="10"/>
  <c r="G27" i="10"/>
  <c r="H27" i="10"/>
  <c r="J27" i="10"/>
  <c r="K27" i="10"/>
  <c r="L27" i="10"/>
  <c r="M27" i="10"/>
  <c r="C28" i="10"/>
  <c r="D28" i="10"/>
  <c r="E28" i="10"/>
  <c r="F28" i="10"/>
  <c r="G28" i="10"/>
  <c r="H28" i="10"/>
  <c r="J28" i="10"/>
  <c r="K28" i="10"/>
  <c r="L28" i="10"/>
  <c r="M28" i="10"/>
  <c r="C31" i="10"/>
  <c r="D31" i="10"/>
  <c r="E31" i="10"/>
  <c r="F31" i="10"/>
  <c r="G31" i="10"/>
  <c r="H31" i="10"/>
  <c r="J31" i="10"/>
  <c r="K31" i="10"/>
  <c r="L31" i="10"/>
  <c r="C33" i="10"/>
  <c r="D33" i="10"/>
  <c r="E33" i="10"/>
  <c r="F33" i="10"/>
  <c r="G33" i="10"/>
  <c r="H33" i="10"/>
  <c r="J33" i="10"/>
  <c r="L33" i="10"/>
  <c r="M33" i="10"/>
  <c r="C34" i="10"/>
  <c r="D34" i="10"/>
  <c r="E34" i="10"/>
  <c r="F34" i="10"/>
  <c r="G34" i="10"/>
  <c r="H34" i="10"/>
  <c r="J34" i="10"/>
  <c r="L34" i="10"/>
  <c r="M34" i="10"/>
  <c r="C35" i="10"/>
  <c r="D35" i="10"/>
  <c r="E35" i="10"/>
  <c r="F35" i="10"/>
  <c r="G35" i="10"/>
  <c r="H35" i="10"/>
  <c r="J35" i="10"/>
  <c r="L35" i="10"/>
  <c r="M35" i="10"/>
  <c r="C36" i="10"/>
  <c r="D36" i="10"/>
  <c r="E36" i="10"/>
  <c r="F36" i="10"/>
  <c r="G36" i="10"/>
  <c r="H36" i="10"/>
  <c r="J36" i="10"/>
  <c r="K36" i="10"/>
  <c r="L36" i="10"/>
  <c r="M36" i="10"/>
  <c r="C38" i="10"/>
  <c r="D38" i="10"/>
  <c r="E38" i="10"/>
  <c r="F38" i="10"/>
  <c r="G38" i="10"/>
  <c r="H38" i="10"/>
  <c r="J38" i="10"/>
  <c r="K38" i="10"/>
  <c r="L38" i="10"/>
  <c r="M38" i="10"/>
  <c r="C39" i="10"/>
  <c r="D39" i="10"/>
  <c r="E39" i="10"/>
  <c r="F39" i="10"/>
  <c r="G39" i="10"/>
  <c r="H39" i="10"/>
  <c r="J39" i="10"/>
  <c r="K39" i="10"/>
  <c r="L39" i="10"/>
  <c r="M39" i="10"/>
  <c r="C40" i="10"/>
  <c r="D40" i="10"/>
  <c r="E40" i="10"/>
  <c r="F40" i="10"/>
  <c r="G40" i="10"/>
  <c r="H40" i="10"/>
  <c r="J40" i="10"/>
  <c r="K40" i="10"/>
  <c r="M40" i="10"/>
  <c r="C41" i="10"/>
  <c r="D41" i="10"/>
  <c r="F41" i="10"/>
  <c r="G41" i="10"/>
  <c r="H41" i="10"/>
  <c r="J41" i="10"/>
  <c r="K41" i="10"/>
  <c r="B2" i="10"/>
  <c r="B2" i="8"/>
  <c r="B2" i="7"/>
  <c r="C10" i="7"/>
  <c r="C11" i="7"/>
  <c r="D11" i="7"/>
  <c r="E11" i="7"/>
  <c r="C12" i="7"/>
  <c r="C13" i="7"/>
  <c r="C14" i="7"/>
  <c r="C15" i="7"/>
  <c r="C16" i="7"/>
  <c r="C17" i="7"/>
  <c r="C18" i="7"/>
  <c r="C19" i="7"/>
  <c r="E19" i="7"/>
  <c r="C20" i="7"/>
  <c r="C21" i="7"/>
  <c r="C22" i="7"/>
  <c r="C23" i="7"/>
  <c r="E23" i="7"/>
  <c r="C24" i="7"/>
  <c r="C25" i="7"/>
  <c r="C26" i="7"/>
  <c r="C27" i="7"/>
  <c r="E27" i="7"/>
  <c r="C28" i="7"/>
  <c r="E28" i="7"/>
  <c r="C29" i="7"/>
  <c r="C30" i="7"/>
  <c r="C31" i="7"/>
  <c r="C32" i="7"/>
  <c r="E32" i="7"/>
  <c r="C33" i="7"/>
  <c r="C34" i="7"/>
  <c r="C35" i="7"/>
  <c r="C36" i="7"/>
  <c r="C37" i="7"/>
  <c r="C38" i="7"/>
  <c r="E38" i="7"/>
  <c r="C39" i="7"/>
  <c r="C40" i="7"/>
  <c r="E40" i="7"/>
  <c r="C41" i="7"/>
  <c r="C42" i="7"/>
  <c r="C43" i="7"/>
  <c r="C44" i="7"/>
  <c r="C45" i="7"/>
  <c r="C46" i="7"/>
  <c r="E46" i="7"/>
  <c r="C47" i="7"/>
  <c r="E47" i="7"/>
  <c r="C48" i="7"/>
  <c r="C49" i="7"/>
  <c r="E49" i="7"/>
  <c r="C50" i="7"/>
  <c r="E50" i="7"/>
  <c r="C51" i="7"/>
  <c r="C52" i="7"/>
  <c r="C53" i="7"/>
  <c r="C54" i="7"/>
  <c r="C55" i="7"/>
  <c r="E55" i="7"/>
  <c r="C56" i="7"/>
  <c r="E56" i="7"/>
  <c r="C57" i="7"/>
  <c r="C58" i="7"/>
  <c r="E58" i="7"/>
  <c r="C59" i="7"/>
  <c r="E59" i="7"/>
  <c r="C60" i="7"/>
  <c r="C61" i="7"/>
  <c r="C62" i="7"/>
  <c r="C63" i="7"/>
  <c r="C64" i="7"/>
  <c r="C65" i="7"/>
  <c r="C66" i="7"/>
  <c r="E66" i="7"/>
  <c r="C67" i="7"/>
  <c r="E67" i="7"/>
  <c r="C68" i="7"/>
  <c r="C69" i="7"/>
  <c r="C70" i="7"/>
  <c r="C71" i="7"/>
  <c r="E71" i="7"/>
  <c r="C72" i="7"/>
  <c r="C73" i="7"/>
  <c r="C74" i="7"/>
  <c r="C75" i="7"/>
  <c r="C76" i="7"/>
  <c r="E76" i="7"/>
  <c r="C77" i="7"/>
  <c r="C78" i="7"/>
  <c r="C79" i="7"/>
  <c r="E79" i="7"/>
  <c r="C80" i="7"/>
  <c r="C81" i="7"/>
  <c r="C82" i="7"/>
  <c r="E82" i="7"/>
  <c r="C83" i="7"/>
  <c r="E83" i="7"/>
  <c r="C84" i="7"/>
  <c r="E84" i="7"/>
  <c r="C85" i="7"/>
  <c r="C86" i="7"/>
  <c r="C87" i="7"/>
  <c r="C88" i="7"/>
  <c r="E88" i="7"/>
  <c r="C89" i="7"/>
  <c r="C90" i="7"/>
  <c r="C91" i="7"/>
  <c r="C92" i="7"/>
  <c r="C93" i="7"/>
  <c r="C95" i="7"/>
  <c r="C96" i="7"/>
  <c r="C97" i="7"/>
  <c r="C98" i="7"/>
  <c r="C99" i="7"/>
  <c r="E99" i="7"/>
  <c r="C100" i="7"/>
  <c r="E100" i="7"/>
  <c r="C101" i="7"/>
  <c r="C102" i="7"/>
  <c r="C103" i="7"/>
  <c r="C104" i="7"/>
  <c r="C105" i="7"/>
  <c r="C106" i="7"/>
  <c r="C107" i="7"/>
  <c r="C108" i="7"/>
  <c r="C109" i="7"/>
  <c r="C110" i="7"/>
  <c r="E110" i="7"/>
  <c r="C111" i="7"/>
  <c r="C112" i="7"/>
  <c r="D112" i="7"/>
  <c r="C113" i="7"/>
  <c r="C114" i="7"/>
  <c r="C115" i="7"/>
  <c r="C116" i="7"/>
  <c r="C117" i="7"/>
  <c r="C118" i="7"/>
  <c r="E118" i="7"/>
  <c r="C119" i="7"/>
  <c r="E119" i="7"/>
  <c r="C120" i="7"/>
  <c r="C121" i="7"/>
  <c r="C122" i="7"/>
  <c r="C123" i="7"/>
  <c r="C124" i="7"/>
  <c r="C125" i="7"/>
  <c r="C126" i="7"/>
  <c r="C127" i="7"/>
  <c r="C128" i="7"/>
  <c r="E128" i="7"/>
  <c r="C129" i="7"/>
  <c r="E129" i="7"/>
  <c r="C130" i="7"/>
  <c r="C131" i="7"/>
  <c r="C132" i="7"/>
  <c r="C133" i="7"/>
  <c r="C134" i="7"/>
  <c r="E134" i="7"/>
  <c r="C135" i="7"/>
  <c r="C136" i="7"/>
  <c r="C137" i="7"/>
  <c r="C138" i="7"/>
  <c r="E138" i="7"/>
  <c r="C139" i="7"/>
  <c r="E139" i="7"/>
  <c r="C140" i="7"/>
  <c r="C141" i="7"/>
  <c r="C142" i="7"/>
  <c r="C143" i="7"/>
  <c r="C144" i="7"/>
  <c r="C145" i="7"/>
  <c r="C146" i="7"/>
  <c r="C147" i="7"/>
  <c r="D11" i="9"/>
  <c r="D12" i="9"/>
  <c r="D13" i="9"/>
  <c r="C14" i="9"/>
  <c r="D14" i="9"/>
  <c r="D15" i="9"/>
  <c r="D17" i="9"/>
  <c r="C18" i="9"/>
  <c r="D18" i="9"/>
  <c r="D19" i="9"/>
  <c r="D20" i="9"/>
  <c r="D21" i="9"/>
  <c r="C22" i="9"/>
  <c r="D22" i="9"/>
  <c r="D23" i="9"/>
  <c r="D24" i="9"/>
  <c r="C29" i="9"/>
  <c r="D29" i="9"/>
  <c r="D30" i="9"/>
  <c r="D31" i="9"/>
  <c r="C32" i="9"/>
  <c r="D32" i="9"/>
  <c r="C33" i="9"/>
  <c r="D33" i="9"/>
  <c r="D34" i="9"/>
  <c r="D35" i="9"/>
  <c r="D36" i="9"/>
  <c r="C38" i="9"/>
  <c r="D38" i="9"/>
  <c r="D39" i="9"/>
  <c r="D40" i="9"/>
  <c r="C41" i="9"/>
  <c r="D41" i="9"/>
  <c r="C42" i="9"/>
  <c r="D42" i="9"/>
  <c r="D43" i="9"/>
  <c r="C44" i="9"/>
  <c r="D44" i="9"/>
  <c r="C45" i="9"/>
  <c r="D45" i="9"/>
  <c r="C50" i="9"/>
  <c r="D50" i="9"/>
  <c r="C51" i="9"/>
  <c r="D51" i="9"/>
  <c r="C52" i="9"/>
  <c r="D52" i="9"/>
  <c r="C54" i="9"/>
  <c r="D54" i="9"/>
  <c r="C55" i="9"/>
  <c r="D55" i="9"/>
  <c r="D56" i="9"/>
  <c r="D63" i="9"/>
  <c r="C64" i="9"/>
  <c r="D64" i="9"/>
  <c r="B3" i="9"/>
  <c r="B2" i="9"/>
  <c r="B6" i="6"/>
  <c r="B6" i="5"/>
  <c r="B6" i="2"/>
  <c r="B6" i="1"/>
  <c r="B5" i="6"/>
  <c r="B5" i="5"/>
  <c r="B5" i="2"/>
  <c r="B5" i="1"/>
  <c r="B4" i="6"/>
  <c r="B4" i="5"/>
  <c r="B4" i="2"/>
  <c r="B3" i="6"/>
  <c r="B3" i="5"/>
  <c r="B3" i="2"/>
  <c r="J32" i="10"/>
  <c r="M20" i="10"/>
  <c r="L20" i="10"/>
  <c r="K20" i="10"/>
  <c r="J20" i="10"/>
  <c r="H20" i="10"/>
  <c r="G20" i="10"/>
  <c r="F20" i="10"/>
  <c r="E20" i="10"/>
  <c r="D20" i="10"/>
  <c r="C20" i="10"/>
  <c r="M15" i="10"/>
  <c r="L15" i="10"/>
  <c r="K13" i="10"/>
  <c r="J15" i="10"/>
  <c r="H15" i="10"/>
  <c r="G15" i="10"/>
  <c r="F13" i="10"/>
  <c r="E15" i="10"/>
  <c r="D15" i="10"/>
  <c r="C15" i="10"/>
  <c r="C13" i="10"/>
  <c r="M13" i="10"/>
  <c r="E13" i="10"/>
  <c r="I40" i="10"/>
  <c r="I36" i="10"/>
  <c r="I35" i="10"/>
  <c r="I34" i="10"/>
  <c r="I33" i="10"/>
  <c r="I31" i="10"/>
  <c r="I28" i="10"/>
  <c r="I27" i="10"/>
  <c r="N27" i="10"/>
  <c r="I25" i="10"/>
  <c r="I24" i="10"/>
  <c r="I23" i="10"/>
  <c r="N23" i="10"/>
  <c r="I22" i="10"/>
  <c r="I21" i="10"/>
  <c r="I19" i="10"/>
  <c r="I18" i="10"/>
  <c r="I17" i="10"/>
  <c r="I16" i="10"/>
  <c r="I14" i="10"/>
  <c r="I12" i="10"/>
  <c r="I11" i="10"/>
  <c r="C49" i="9"/>
  <c r="E85" i="8"/>
  <c r="E55" i="8"/>
  <c r="E46" i="8"/>
  <c r="B4" i="1"/>
  <c r="B3" i="1"/>
  <c r="E18" i="7"/>
  <c r="D16" i="9" l="1"/>
  <c r="D62" i="5"/>
  <c r="E127" i="7"/>
  <c r="D10" i="9"/>
  <c r="D53" i="9"/>
  <c r="D50" i="5"/>
  <c r="D37" i="9"/>
  <c r="D49" i="5"/>
  <c r="D46" i="9" s="1"/>
  <c r="D60" i="5"/>
  <c r="D61" i="5"/>
  <c r="D28" i="5"/>
  <c r="D63" i="5"/>
  <c r="D29" i="5"/>
  <c r="E61" i="2"/>
  <c r="E135" i="1"/>
  <c r="E63" i="1"/>
  <c r="E13" i="1"/>
  <c r="E93" i="2"/>
  <c r="E87" i="7"/>
  <c r="E143" i="1"/>
  <c r="E84" i="1"/>
  <c r="E133" i="7"/>
  <c r="E104" i="1"/>
  <c r="E99" i="1"/>
  <c r="E37" i="1"/>
  <c r="E108" i="1"/>
  <c r="E81" i="1"/>
  <c r="E54" i="1"/>
  <c r="E76" i="8"/>
  <c r="E65" i="2"/>
  <c r="E13" i="2"/>
  <c r="E25" i="1"/>
  <c r="E83" i="2"/>
  <c r="E62" i="7"/>
  <c r="E67" i="1"/>
  <c r="E71" i="1"/>
  <c r="E75" i="1"/>
  <c r="E119" i="1"/>
  <c r="E97" i="7"/>
  <c r="E127" i="1"/>
  <c r="E59" i="8"/>
  <c r="E40" i="2"/>
  <c r="E24" i="2"/>
  <c r="E47" i="1"/>
  <c r="E139" i="1"/>
  <c r="I9" i="10"/>
  <c r="N21" i="10"/>
  <c r="N22" i="10"/>
  <c r="N28" i="10"/>
  <c r="D13" i="10"/>
  <c r="I20" i="10"/>
  <c r="D47" i="9"/>
  <c r="E45" i="8"/>
  <c r="N12" i="10"/>
  <c r="N17" i="10"/>
  <c r="N19" i="10"/>
  <c r="N25" i="10"/>
  <c r="G13" i="10"/>
  <c r="J13" i="10"/>
  <c r="L13" i="10"/>
  <c r="E31" i="7"/>
  <c r="F15" i="10"/>
  <c r="I10" i="10"/>
  <c r="D49" i="9"/>
  <c r="D28" i="9"/>
  <c r="K15" i="10"/>
  <c r="E49" i="8"/>
  <c r="N11" i="10"/>
  <c r="I15" i="10"/>
  <c r="N18" i="10"/>
  <c r="H13" i="10"/>
  <c r="E28" i="8"/>
  <c r="E44" i="7" l="1"/>
  <c r="D65" i="5"/>
  <c r="E64" i="7"/>
  <c r="D25" i="9"/>
  <c r="E51" i="7"/>
  <c r="E140" i="7"/>
  <c r="E105" i="7"/>
  <c r="E80" i="8"/>
  <c r="E34" i="7"/>
  <c r="E10" i="7"/>
  <c r="D57" i="9"/>
  <c r="D58" i="9"/>
  <c r="E60" i="7"/>
  <c r="E68" i="7"/>
  <c r="E37" i="8"/>
  <c r="E124" i="7"/>
  <c r="E96" i="7"/>
  <c r="E10" i="8"/>
  <c r="E101" i="7"/>
  <c r="E132" i="7"/>
  <c r="E21" i="8"/>
  <c r="E62" i="8"/>
  <c r="E58" i="8"/>
  <c r="E22" i="7"/>
  <c r="E116" i="7"/>
  <c r="E136" i="7"/>
  <c r="E72" i="7"/>
  <c r="E81" i="7"/>
  <c r="D26" i="9"/>
  <c r="E90" i="8"/>
  <c r="D60" i="9"/>
  <c r="D64" i="5"/>
  <c r="E70" i="2"/>
  <c r="E80" i="1"/>
  <c r="E78" i="7"/>
  <c r="E98" i="1"/>
  <c r="E134" i="1"/>
  <c r="E33" i="1"/>
  <c r="E66" i="1"/>
  <c r="E22" i="2"/>
  <c r="D62" i="9"/>
  <c r="I13" i="10"/>
  <c r="N24" i="10"/>
  <c r="N20" i="10"/>
  <c r="E14" i="7"/>
  <c r="N10" i="10"/>
  <c r="N9" i="10"/>
  <c r="N14" i="10"/>
  <c r="D59" i="9"/>
  <c r="N15" i="10"/>
  <c r="N16" i="10"/>
  <c r="E77" i="7" l="1"/>
  <c r="D68" i="5"/>
  <c r="E63" i="7"/>
  <c r="E67" i="8"/>
  <c r="E131" i="7"/>
  <c r="E16" i="1"/>
  <c r="E95" i="1" s="1"/>
  <c r="E95" i="7"/>
  <c r="E64" i="2"/>
  <c r="E12" i="2"/>
  <c r="E19" i="8"/>
  <c r="E30" i="7"/>
  <c r="E149" i="1"/>
  <c r="N13" i="10"/>
  <c r="D61" i="9"/>
  <c r="D65" i="9"/>
  <c r="E13" i="7" l="1"/>
  <c r="E39" i="2"/>
  <c r="E146" i="7"/>
  <c r="E92" i="7"/>
  <c r="E61" i="8"/>
  <c r="E98" i="2"/>
  <c r="E9" i="8"/>
  <c r="D100" i="8"/>
  <c r="E36" i="8"/>
  <c r="E102" i="2" l="1"/>
  <c r="E96" i="8"/>
  <c r="E100" i="8"/>
  <c r="E99" i="8"/>
  <c r="E95" i="8"/>
  <c r="D84" i="8" l="1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27" i="8"/>
  <c r="D145" i="7"/>
  <c r="D130" i="7"/>
  <c r="D123" i="7"/>
  <c r="D100" i="7"/>
  <c r="D91" i="7"/>
  <c r="D43" i="7"/>
  <c r="D42" i="7"/>
  <c r="D41" i="7"/>
  <c r="D40" i="7"/>
  <c r="D20" i="8" l="1"/>
  <c r="D39" i="7" l="1"/>
  <c r="D96" i="8" l="1"/>
  <c r="C31" i="9" l="1"/>
  <c r="C34" i="9" l="1"/>
  <c r="C43" i="9"/>
  <c r="C40" i="9"/>
  <c r="C12" i="9"/>
  <c r="C36" i="9"/>
  <c r="C63" i="9" l="1"/>
  <c r="L41" i="10"/>
  <c r="L40" i="10"/>
  <c r="N26" i="10" l="1"/>
  <c r="M26" i="10"/>
  <c r="L26" i="10"/>
  <c r="K26" i="10"/>
  <c r="J26" i="10"/>
  <c r="I26" i="10"/>
  <c r="H26" i="10"/>
  <c r="G26" i="10"/>
  <c r="F26" i="10"/>
  <c r="E26" i="10"/>
  <c r="D26" i="10"/>
  <c r="C26" i="10"/>
  <c r="C56" i="9" l="1"/>
  <c r="C13" i="9"/>
  <c r="C23" i="9"/>
  <c r="C19" i="9"/>
  <c r="C21" i="9"/>
  <c r="C20" i="9"/>
  <c r="C56" i="5"/>
  <c r="C61" i="5" l="1"/>
  <c r="C58" i="9" s="1"/>
  <c r="C53" i="9"/>
  <c r="C60" i="5"/>
  <c r="C57" i="9" s="1"/>
  <c r="C30" i="9"/>
  <c r="C24" i="9" l="1"/>
  <c r="C15" i="9"/>
  <c r="N40" i="10" l="1"/>
  <c r="I39" i="10"/>
  <c r="I38" i="10"/>
  <c r="K37" i="10"/>
  <c r="J37" i="10"/>
  <c r="H37" i="10"/>
  <c r="G37" i="10"/>
  <c r="F37" i="10"/>
  <c r="D37" i="10"/>
  <c r="C37" i="10"/>
  <c r="N36" i="10"/>
  <c r="M32" i="10"/>
  <c r="L32" i="10"/>
  <c r="H32" i="10"/>
  <c r="G32" i="10"/>
  <c r="F32" i="10"/>
  <c r="E32" i="10"/>
  <c r="D32" i="10"/>
  <c r="C32" i="10"/>
  <c r="L30" i="10"/>
  <c r="K30" i="10"/>
  <c r="J30" i="10"/>
  <c r="C30" i="10"/>
  <c r="N38" i="10" l="1"/>
  <c r="H30" i="10"/>
  <c r="E30" i="10"/>
  <c r="F30" i="10"/>
  <c r="D30" i="10"/>
  <c r="N39" i="10"/>
  <c r="G30" i="10"/>
  <c r="I32" i="10"/>
  <c r="I30" i="10" l="1"/>
  <c r="E29" i="10" l="1"/>
  <c r="D29" i="10"/>
  <c r="G29" i="10"/>
  <c r="M29" i="10"/>
  <c r="J29" i="10"/>
  <c r="H29" i="10"/>
  <c r="K29" i="10"/>
  <c r="L29" i="10"/>
  <c r="M41" i="10" l="1"/>
  <c r="M37" i="10"/>
  <c r="C29" i="10"/>
  <c r="J42" i="10"/>
  <c r="G42" i="10"/>
  <c r="D42" i="10"/>
  <c r="H42" i="10"/>
  <c r="I29" i="10"/>
  <c r="F29" i="10" l="1"/>
  <c r="C42" i="10"/>
  <c r="F42" i="10" l="1"/>
  <c r="L37" i="10" l="1"/>
  <c r="L42" i="10" l="1"/>
  <c r="N29" i="10" l="1"/>
  <c r="C39" i="9" l="1"/>
  <c r="C40" i="5"/>
  <c r="C37" i="9" l="1"/>
  <c r="D73" i="8" l="1"/>
  <c r="D72" i="8"/>
  <c r="D94" i="8"/>
  <c r="D93" i="8"/>
  <c r="D92" i="8"/>
  <c r="D89" i="8"/>
  <c r="D88" i="8"/>
  <c r="D87" i="8"/>
  <c r="D83" i="8"/>
  <c r="D79" i="8"/>
  <c r="D78" i="8"/>
  <c r="D77" i="8"/>
  <c r="D75" i="8"/>
  <c r="D74" i="8"/>
  <c r="D70" i="8"/>
  <c r="D66" i="8"/>
  <c r="D65" i="8"/>
  <c r="D64" i="8"/>
  <c r="D60" i="8"/>
  <c r="D44" i="8"/>
  <c r="D43" i="8"/>
  <c r="D42" i="8"/>
  <c r="D41" i="8"/>
  <c r="D39" i="8"/>
  <c r="D35" i="8"/>
  <c r="D34" i="8"/>
  <c r="D33" i="8"/>
  <c r="D32" i="8"/>
  <c r="D30" i="8"/>
  <c r="D26" i="8"/>
  <c r="D25" i="8"/>
  <c r="D24" i="8"/>
  <c r="D23" i="8"/>
  <c r="D18" i="8"/>
  <c r="D17" i="8"/>
  <c r="D16" i="8"/>
  <c r="D15" i="8"/>
  <c r="D14" i="8"/>
  <c r="D13" i="8"/>
  <c r="D12" i="8"/>
  <c r="D147" i="7"/>
  <c r="D144" i="7"/>
  <c r="D143" i="7"/>
  <c r="D142" i="7"/>
  <c r="D139" i="7"/>
  <c r="D138" i="7"/>
  <c r="D135" i="7"/>
  <c r="D134" i="7"/>
  <c r="D129" i="7"/>
  <c r="D126" i="7"/>
  <c r="D122" i="7"/>
  <c r="D121" i="7"/>
  <c r="D120" i="7"/>
  <c r="D119" i="7"/>
  <c r="D118" i="7"/>
  <c r="D115" i="7"/>
  <c r="D114" i="7"/>
  <c r="D111" i="7"/>
  <c r="D110" i="7"/>
  <c r="D109" i="7"/>
  <c r="D108" i="7"/>
  <c r="D107" i="7"/>
  <c r="D104" i="7"/>
  <c r="D103" i="7"/>
  <c r="D99" i="7"/>
  <c r="D98" i="7"/>
  <c r="D93" i="7"/>
  <c r="D90" i="7"/>
  <c r="D89" i="7"/>
  <c r="D86" i="7"/>
  <c r="D85" i="7"/>
  <c r="D84" i="7"/>
  <c r="D83" i="7"/>
  <c r="D80" i="7"/>
  <c r="D76" i="7"/>
  <c r="D75" i="7"/>
  <c r="D74" i="7"/>
  <c r="D71" i="7"/>
  <c r="D70" i="7"/>
  <c r="D67" i="7"/>
  <c r="D66" i="7"/>
  <c r="D59" i="7"/>
  <c r="D58" i="7"/>
  <c r="D57" i="7"/>
  <c r="D56" i="7"/>
  <c r="D55" i="7"/>
  <c r="D54" i="7"/>
  <c r="D53" i="7"/>
  <c r="D50" i="7"/>
  <c r="D49" i="7"/>
  <c r="D48" i="7"/>
  <c r="D47" i="7"/>
  <c r="D46" i="7"/>
  <c r="D38" i="7"/>
  <c r="D37" i="7"/>
  <c r="D36" i="7"/>
  <c r="D33" i="7"/>
  <c r="D29" i="7"/>
  <c r="D28" i="7"/>
  <c r="D27" i="7"/>
  <c r="D26" i="7"/>
  <c r="D25" i="7"/>
  <c r="D24" i="7"/>
  <c r="D20" i="7"/>
  <c r="D17" i="7"/>
  <c r="D79" i="7" l="1"/>
  <c r="D81" i="1"/>
  <c r="D104" i="1"/>
  <c r="D101" i="7" s="1"/>
  <c r="D102" i="7"/>
  <c r="D38" i="8"/>
  <c r="D40" i="2"/>
  <c r="D81" i="8"/>
  <c r="C35" i="9"/>
  <c r="C31" i="5"/>
  <c r="D69" i="7"/>
  <c r="D71" i="1"/>
  <c r="D68" i="7" s="1"/>
  <c r="D68" i="8"/>
  <c r="D21" i="1"/>
  <c r="D18" i="7" s="1"/>
  <c r="D19" i="7"/>
  <c r="D34" i="1"/>
  <c r="D32" i="7"/>
  <c r="D23" i="7"/>
  <c r="D25" i="1"/>
  <c r="D22" i="7" s="1"/>
  <c r="D67" i="1"/>
  <c r="D65" i="7"/>
  <c r="D35" i="7"/>
  <c r="D37" i="1"/>
  <c r="D34" i="7" s="1"/>
  <c r="D47" i="1"/>
  <c r="D44" i="7" s="1"/>
  <c r="D45" i="7"/>
  <c r="D12" i="7"/>
  <c r="D13" i="1"/>
  <c r="D18" i="1"/>
  <c r="D16" i="7"/>
  <c r="D82" i="7"/>
  <c r="D84" i="1"/>
  <c r="D81" i="7" s="1"/>
  <c r="D125" i="7"/>
  <c r="D127" i="1"/>
  <c r="D124" i="7" s="1"/>
  <c r="D137" i="7"/>
  <c r="D139" i="1"/>
  <c r="D136" i="7" s="1"/>
  <c r="D29" i="8"/>
  <c r="D31" i="2"/>
  <c r="D28" i="8" s="1"/>
  <c r="D108" i="1"/>
  <c r="D105" i="7" s="1"/>
  <c r="D106" i="7"/>
  <c r="D117" i="7"/>
  <c r="D119" i="1"/>
  <c r="D116" i="7" s="1"/>
  <c r="D11" i="8"/>
  <c r="D13" i="2"/>
  <c r="D61" i="2"/>
  <c r="D58" i="8" s="1"/>
  <c r="D59" i="8"/>
  <c r="D88" i="2"/>
  <c r="D85" i="8" s="1"/>
  <c r="D86" i="8"/>
  <c r="D75" i="1"/>
  <c r="D72" i="7" s="1"/>
  <c r="D73" i="7"/>
  <c r="D97" i="7"/>
  <c r="D99" i="1"/>
  <c r="D130" i="1"/>
  <c r="D127" i="7" s="1"/>
  <c r="D128" i="7"/>
  <c r="D24" i="2"/>
  <c r="D22" i="8"/>
  <c r="D52" i="7"/>
  <c r="D54" i="1"/>
  <c r="D51" i="7" s="1"/>
  <c r="D61" i="7"/>
  <c r="D141" i="7"/>
  <c r="D143" i="1"/>
  <c r="D140" i="7" s="1"/>
  <c r="D63" i="8"/>
  <c r="D65" i="2"/>
  <c r="D88" i="7"/>
  <c r="D90" i="1"/>
  <c r="D87" i="7" s="1"/>
  <c r="D135" i="1"/>
  <c r="D133" i="7"/>
  <c r="D91" i="8"/>
  <c r="D93" i="2"/>
  <c r="D90" i="8" s="1"/>
  <c r="D71" i="8"/>
  <c r="C13" i="5" l="1"/>
  <c r="C11" i="9"/>
  <c r="D31" i="7"/>
  <c r="D33" i="1"/>
  <c r="D62" i="8"/>
  <c r="D83" i="2"/>
  <c r="D80" i="8" s="1"/>
  <c r="K34" i="10"/>
  <c r="K35" i="10"/>
  <c r="D21" i="8"/>
  <c r="D22" i="2"/>
  <c r="D19" i="8" s="1"/>
  <c r="D37" i="8"/>
  <c r="D17" i="1"/>
  <c r="D14" i="7" s="1"/>
  <c r="D15" i="7"/>
  <c r="D64" i="7"/>
  <c r="D66" i="1"/>
  <c r="D63" i="7" s="1"/>
  <c r="D96" i="7"/>
  <c r="D10" i="8"/>
  <c r="D10" i="7"/>
  <c r="D132" i="7"/>
  <c r="D134" i="1"/>
  <c r="D131" i="7" s="1"/>
  <c r="C17" i="9"/>
  <c r="C19" i="5"/>
  <c r="C28" i="9"/>
  <c r="C50" i="5"/>
  <c r="C47" i="9" s="1"/>
  <c r="C49" i="5"/>
  <c r="C46" i="9" s="1"/>
  <c r="D78" i="7"/>
  <c r="D80" i="1"/>
  <c r="D77" i="7" s="1"/>
  <c r="C62" i="5" l="1"/>
  <c r="C28" i="5"/>
  <c r="C25" i="9" s="1"/>
  <c r="C10" i="9"/>
  <c r="D12" i="2"/>
  <c r="D16" i="1"/>
  <c r="D30" i="7"/>
  <c r="C16" i="9"/>
  <c r="C63" i="5"/>
  <c r="C29" i="5"/>
  <c r="C26" i="9" s="1"/>
  <c r="C64" i="5" l="1"/>
  <c r="C59" i="9"/>
  <c r="C60" i="9"/>
  <c r="C65" i="5"/>
  <c r="C62" i="9" s="1"/>
  <c r="D9" i="8"/>
  <c r="D13" i="7"/>
  <c r="C68" i="5" l="1"/>
  <c r="C65" i="9" s="1"/>
  <c r="C61" i="9"/>
  <c r="N35" i="10" l="1"/>
  <c r="D76" i="8"/>
  <c r="N34" i="10"/>
  <c r="E41" i="10" l="1"/>
  <c r="K33" i="10"/>
  <c r="D69" i="8"/>
  <c r="D70" i="2"/>
  <c r="E37" i="10"/>
  <c r="K32" i="10"/>
  <c r="N33" i="10"/>
  <c r="D67" i="8" l="1"/>
  <c r="D64" i="2"/>
  <c r="N41" i="10"/>
  <c r="I41" i="10"/>
  <c r="N32" i="10"/>
  <c r="K42" i="10"/>
  <c r="E42" i="10" l="1"/>
  <c r="N37" i="10"/>
  <c r="I37" i="10"/>
  <c r="D61" i="8"/>
  <c r="D39" i="2"/>
  <c r="I42" i="10"/>
  <c r="D36" i="8" l="1"/>
  <c r="D98" i="2"/>
  <c r="D95" i="8" l="1"/>
  <c r="D62" i="7" l="1"/>
  <c r="D63" i="1"/>
  <c r="D97" i="8"/>
  <c r="D102" i="2"/>
  <c r="D99" i="8" s="1"/>
  <c r="D60" i="7" l="1"/>
  <c r="D95" i="1"/>
  <c r="D92" i="7" s="1"/>
  <c r="M31" i="10"/>
  <c r="N31" i="10" l="1"/>
  <c r="M30" i="10" l="1"/>
  <c r="D113" i="7"/>
  <c r="D98" i="1"/>
  <c r="N30" i="10"/>
  <c r="M42" i="10" l="1"/>
  <c r="D149" i="1"/>
  <c r="D146" i="7" s="1"/>
  <c r="D95" i="7"/>
  <c r="N42" i="10"/>
</calcChain>
</file>

<file path=xl/sharedStrings.xml><?xml version="1.0" encoding="utf-8"?>
<sst xmlns="http://schemas.openxmlformats.org/spreadsheetml/2006/main" count="1712" uniqueCount="1218">
  <si>
    <t>Опис на позицијата</t>
  </si>
  <si>
    <t>Број на позиција</t>
  </si>
  <si>
    <t>Група на конта, конта</t>
  </si>
  <si>
    <t>АКТИВА</t>
  </si>
  <si>
    <t>A. НЕМАТЕРИЈАЛНИ СРЕДСТВА (002+003)</t>
  </si>
  <si>
    <t>001</t>
  </si>
  <si>
    <t>1. Гудвил</t>
  </si>
  <si>
    <t>002</t>
  </si>
  <si>
    <t>000</t>
  </si>
  <si>
    <t>2. Останати нематеријални средства</t>
  </si>
  <si>
    <t>003</t>
  </si>
  <si>
    <t>Б. ВЛОЖУВАЊА (005+013+021+041)</t>
  </si>
  <si>
    <t>004</t>
  </si>
  <si>
    <t>I. ЗЕМЈИШТЕ, ГРАДЕЖНИ ОБЈЕКТИ И ОСТАНАТИ МАТЕРИЈАЛНИ СРЕДСТВА (006+009)</t>
  </si>
  <si>
    <t>005</t>
  </si>
  <si>
    <t>1. Земјиште и градежни објекти кои служат за вршење на дејноста (007+008)</t>
  </si>
  <si>
    <t>006</t>
  </si>
  <si>
    <t>1.1 Земјиште</t>
  </si>
  <si>
    <t>007</t>
  </si>
  <si>
    <t>010, 013д, 014д, 015д, 016д</t>
  </si>
  <si>
    <t>1.2 Градежни објекти</t>
  </si>
  <si>
    <t>008</t>
  </si>
  <si>
    <t xml:space="preserve">011, 013д, 014д, 015д, 016д, </t>
  </si>
  <si>
    <t>2. Земјиште, градежни објекти и останати средства кои не служат за вршење на дејноста (010+011+012)</t>
  </si>
  <si>
    <t>009</t>
  </si>
  <si>
    <t>2.1 Земјиште</t>
  </si>
  <si>
    <t>010</t>
  </si>
  <si>
    <t>020, 023д, 024д, 025д</t>
  </si>
  <si>
    <t>2.2  Градежни објекти</t>
  </si>
  <si>
    <t>011</t>
  </si>
  <si>
    <t>021, 023д, 024д, 025д</t>
  </si>
  <si>
    <t>2.3 Останати материјални средства</t>
  </si>
  <si>
    <t>012</t>
  </si>
  <si>
    <t>022, 023д, 024д, 025д</t>
  </si>
  <si>
    <t>II.ФИНАНСИСКИ ВЛОЖУВАЊА ВО ДРУШТВА ВО ГРУПА - ПОДРУЖНИЦИ, ПРИДРУЖЕНИ ДРУШТВА И ЗАЕДНИЧКИ КОНТРОЛИРАНИ ЕНТИТЕТИ (014+015+016+017+018+019+020)</t>
  </si>
  <si>
    <t>013</t>
  </si>
  <si>
    <t>1. Акции, удели и останати  сопственички инструменти од вредност во друштва во група - подружници</t>
  </si>
  <si>
    <t>014</t>
  </si>
  <si>
    <t>2. Должнички хартии од вредност кои ги издале друштва во група - подружници и заеми на друштва во група - подружници</t>
  </si>
  <si>
    <t>015</t>
  </si>
  <si>
    <t>3.  Акции, удели и останати сопственички инструменти во придружени друштва</t>
  </si>
  <si>
    <t>016</t>
  </si>
  <si>
    <t>4. Должнички хартии од вредност кои ги издале придружени друштва  и заеми на придружени друштва</t>
  </si>
  <si>
    <t>017</t>
  </si>
  <si>
    <t>5. Останати финансиски вложувања во друштва во група - подружници</t>
  </si>
  <si>
    <t>018</t>
  </si>
  <si>
    <t xml:space="preserve">6. Останати финансиски вложувања во придружени друштва </t>
  </si>
  <si>
    <t>019</t>
  </si>
  <si>
    <t>03104, 03109, 03114, 03119, 03124,03129, 03134, 03139</t>
  </si>
  <si>
    <t>7. Вложувања во заеднички контролирани ентитети</t>
  </si>
  <si>
    <t>020</t>
  </si>
  <si>
    <t>032</t>
  </si>
  <si>
    <t>III. ОСТАНАТИ ФИНАНСИСКИ ВЛОЖУВАЊА  (022+025+030+035+040)</t>
  </si>
  <si>
    <t>021</t>
  </si>
  <si>
    <t>1. Финансиски вложувања кои се чуваат до достасување (023+024)</t>
  </si>
  <si>
    <t>022</t>
  </si>
  <si>
    <t>1.1 Должнички хартии од вредност со рок на достасување до една година</t>
  </si>
  <si>
    <t>023</t>
  </si>
  <si>
    <t>1.2 Должнички хартии од вредност со рок на достасување над една година</t>
  </si>
  <si>
    <t>024</t>
  </si>
  <si>
    <t>2. Финансиски вложувања расположливи за продажба (026+027+028+029)</t>
  </si>
  <si>
    <t>025</t>
  </si>
  <si>
    <t>2.1 Должнички хартии од вредност со рок на достасување до една година</t>
  </si>
  <si>
    <t>026</t>
  </si>
  <si>
    <t>2.2 Должнички хартии од вредност со рок на достасување над една година</t>
  </si>
  <si>
    <t>027</t>
  </si>
  <si>
    <t>2.3 Акции, удели и останати  сопственички инструменти</t>
  </si>
  <si>
    <t>028</t>
  </si>
  <si>
    <t>2.4 Акции и удели во инвестициски фондови</t>
  </si>
  <si>
    <t>029</t>
  </si>
  <si>
    <t>05022,05122,05222,05322</t>
  </si>
  <si>
    <t>3. Финансиски вложувања за тргување (031+032+033+034)</t>
  </si>
  <si>
    <t>030</t>
  </si>
  <si>
    <t>3.1 Должнички хартии од вредност со рок на достасување до една година</t>
  </si>
  <si>
    <t>031</t>
  </si>
  <si>
    <t>3.2 Должнички хартии од вредност со рок на достасување над една година</t>
  </si>
  <si>
    <t>3.3 Акции, удели и останати  сопственички инструменти</t>
  </si>
  <si>
    <t>033</t>
  </si>
  <si>
    <t>3.4 Акции и удели во инвестициски фондови</t>
  </si>
  <si>
    <t>034</t>
  </si>
  <si>
    <t>4. Депозити, заеми и останати пласмани (036+037+038+039)</t>
  </si>
  <si>
    <t>035</t>
  </si>
  <si>
    <t>Збир на вредноста искажана на позиции  036,037,038,039</t>
  </si>
  <si>
    <t>4.1 Дадени депозити</t>
  </si>
  <si>
    <t>036</t>
  </si>
  <si>
    <t>4.2 Заеми обезбедени со хипотека</t>
  </si>
  <si>
    <t>037</t>
  </si>
  <si>
    <t>0810</t>
  </si>
  <si>
    <t>4.3 останати заеми</t>
  </si>
  <si>
    <t>038</t>
  </si>
  <si>
    <t>0811</t>
  </si>
  <si>
    <t>4.4 Останати пласмани</t>
  </si>
  <si>
    <t>039</t>
  </si>
  <si>
    <t>5. Деривативни финансиски инструменти</t>
  </si>
  <si>
    <t>040</t>
  </si>
  <si>
    <t>07</t>
  </si>
  <si>
    <t>IV. ДЕПОЗИТИ НА ДРУШТВА ЗА РЕОСИГУРУВАЊЕ КАЈ ЦЕДЕНТИ, ПО ОСНОВ НА ДОГОВОРИ ЗА РЕОСИГУРУВАЊЕ</t>
  </si>
  <si>
    <t>041</t>
  </si>
  <si>
    <t>133</t>
  </si>
  <si>
    <t>В. ДЕЛ ЗА СООСИГУРУВАЊЕ И РЕОСИГУРУВАЊЕ ВО БРУТО ТЕХНИЧКИТЕ РЕЗЕРВИ  (043+044+045+046+047+048+049 )</t>
  </si>
  <si>
    <t>042</t>
  </si>
  <si>
    <t>1. Дел за соосигурување и реосигурување во бруто резервата за преносна премија</t>
  </si>
  <si>
    <t>043</t>
  </si>
  <si>
    <t>6001</t>
  </si>
  <si>
    <t>2. Дел за соосигурување и реосигурување во бруто математичката резерва</t>
  </si>
  <si>
    <t>044</t>
  </si>
  <si>
    <t>6011</t>
  </si>
  <si>
    <t>3. Дел за соосигурување и реосигурување во бруто резервите за штети</t>
  </si>
  <si>
    <t>045</t>
  </si>
  <si>
    <t>4. Дел за соосигурување и реосигурување во бруто резервите за бонуси и попусти</t>
  </si>
  <si>
    <t>046</t>
  </si>
  <si>
    <t>6051</t>
  </si>
  <si>
    <t>5. Дел за соосигурување и реосигурување во бруто еквилизационата резерва</t>
  </si>
  <si>
    <t>047</t>
  </si>
  <si>
    <t>6061</t>
  </si>
  <si>
    <t>6. Дел за соосигурување и реосигурување во бруто останатите технички резерви</t>
  </si>
  <si>
    <t>048</t>
  </si>
  <si>
    <t>6071</t>
  </si>
  <si>
    <t>7. Дел за соосигурување и реосигурување во бруто техничките резерви за осигурување на живот каде ризикот од вложувањето е на товар на осигуреникот</t>
  </si>
  <si>
    <t>049</t>
  </si>
  <si>
    <t>6021</t>
  </si>
  <si>
    <t>Г. ФИНАНСИСКИ ВЛОЖУВАЊА КАЈ КОИ ОСИГУРЕНИКОТ ГО ПРЕВЗЕМА ИНВЕСТИЦИСКИОТ РИЗИК (ДОГОВОРИ ЗА ОСИГУРУВАЊЕ)</t>
  </si>
  <si>
    <t>050</t>
  </si>
  <si>
    <t>09</t>
  </si>
  <si>
    <t>Д. ОДЛОЖЕНИ И ТЕКОВНИ ДАНОЧНИ СРЕДСТВА (052+053)</t>
  </si>
  <si>
    <t>051</t>
  </si>
  <si>
    <t>1. Одложени даночни средства</t>
  </si>
  <si>
    <t>052</t>
  </si>
  <si>
    <t>198</t>
  </si>
  <si>
    <t>2. Тековни даночни средства</t>
  </si>
  <si>
    <t>053</t>
  </si>
  <si>
    <t>170</t>
  </si>
  <si>
    <t>Ѓ. ПОБАРУВАЊА  (055+059+063+067)</t>
  </si>
  <si>
    <t>054</t>
  </si>
  <si>
    <t>I. ПОБАРУВАЊА ОД НЕПОСРЕДНИ РАБОТИ НА ОСИГУРУВАЊЕ (056+057+058)</t>
  </si>
  <si>
    <t>055</t>
  </si>
  <si>
    <t xml:space="preserve">1. Побарувања од осигуреници  </t>
  </si>
  <si>
    <t>056</t>
  </si>
  <si>
    <t xml:space="preserve">2. Побарувања од посредници </t>
  </si>
  <si>
    <t>057</t>
  </si>
  <si>
    <t>122,129д</t>
  </si>
  <si>
    <t>3. Останати побарувања од непосредни работи на осигурување</t>
  </si>
  <si>
    <t>058</t>
  </si>
  <si>
    <t>128,129д</t>
  </si>
  <si>
    <t>II. ПОБАРУВАЊА ОД РАБОТИ НА СООСИГУРУВАЊЕ И РЕОСИГУРУВАЊЕ (060+061+062)</t>
  </si>
  <si>
    <t>059</t>
  </si>
  <si>
    <t xml:space="preserve">1. Побарувања по основ на премија за сооосигурување и реосигурување </t>
  </si>
  <si>
    <t>060</t>
  </si>
  <si>
    <t xml:space="preserve">2. Побарувања по основ на учество во надомест на штети од соосигурување и реосигурување </t>
  </si>
  <si>
    <t>061</t>
  </si>
  <si>
    <t>3. Останати побарувања од работи на соосигурување и реосигурување</t>
  </si>
  <si>
    <t>062</t>
  </si>
  <si>
    <t>138,139д,148,149д</t>
  </si>
  <si>
    <t>III. ОСТАНАТИ ПОБАРУВАЊА (064+065+066)</t>
  </si>
  <si>
    <t>063</t>
  </si>
  <si>
    <t>1. Останати побарувања од непосредни работи на осигурување</t>
  </si>
  <si>
    <t>064</t>
  </si>
  <si>
    <t>15</t>
  </si>
  <si>
    <t>2. Побарувања по основ на финансиски вложувања</t>
  </si>
  <si>
    <t>065</t>
  </si>
  <si>
    <t>16</t>
  </si>
  <si>
    <t>3. Останати побарувања</t>
  </si>
  <si>
    <t>066</t>
  </si>
  <si>
    <t>171,172,173,174,175,178д,179</t>
  </si>
  <si>
    <t>IV. ПОБАРУВАЊА  ПО ОСНОВ НА ЗАПИШАН А НЕУПЛАТЕН КАПИТАЛ</t>
  </si>
  <si>
    <t>067</t>
  </si>
  <si>
    <t>178д</t>
  </si>
  <si>
    <t>Е. ОСТАНАТИ СРЕДСТВА  (069+072+077)</t>
  </si>
  <si>
    <t>068</t>
  </si>
  <si>
    <t>I. МАТЕРИЈАЛНИ СРЕДСТВА КОИ СЛУЖАТ ЗА ВРШЕЊЕ НА ДЕЈНОСТА (ОСВЕН ЗЕМЈИШТЕ И ГРАДЕЖНИ ОБЈЕКТИ) (070+071)</t>
  </si>
  <si>
    <t>069</t>
  </si>
  <si>
    <t>1. Опрема</t>
  </si>
  <si>
    <t>070</t>
  </si>
  <si>
    <t>012, 013д, 014д, 015д</t>
  </si>
  <si>
    <t>2. Останати материјални средства</t>
  </si>
  <si>
    <t>071</t>
  </si>
  <si>
    <t>013д, 014д, 015д, 016д, 019</t>
  </si>
  <si>
    <t>II. ПАРИЧНИ СРЕДСТВА И ОСТАНАТИ ПАРИЧНИ ЕКВИВАЛЕНТИ (073+074+075+076)</t>
  </si>
  <si>
    <t>072</t>
  </si>
  <si>
    <t>1. Парични средства во банка</t>
  </si>
  <si>
    <t>073</t>
  </si>
  <si>
    <t>100,102,104</t>
  </si>
  <si>
    <t>2. Парични средства во благајна</t>
  </si>
  <si>
    <t>074</t>
  </si>
  <si>
    <t>103,105</t>
  </si>
  <si>
    <t>3. Издвоени парични средства за покривање на математичката резерва</t>
  </si>
  <si>
    <t>075</t>
  </si>
  <si>
    <t>101</t>
  </si>
  <si>
    <t>4. Останати парични средства и парични еквиваленти</t>
  </si>
  <si>
    <t>076</t>
  </si>
  <si>
    <t>106,109,110,111,112,119</t>
  </si>
  <si>
    <t>III. ЗАЛИХИ И СИТЕН ИНВЕНТАР</t>
  </si>
  <si>
    <t>077</t>
  </si>
  <si>
    <t>3</t>
  </si>
  <si>
    <t>Ж. АКТИВНИ ВРЕМЕНСКИ РАЗГРАНИЧУВАЊА  (079+080+081)</t>
  </si>
  <si>
    <t>078</t>
  </si>
  <si>
    <t>1. Претходно пресметани приходи по основ на камати и наемнини</t>
  </si>
  <si>
    <t>079</t>
  </si>
  <si>
    <t>190</t>
  </si>
  <si>
    <t>2. Одложени трошоци на стекнување</t>
  </si>
  <si>
    <t>080</t>
  </si>
  <si>
    <t>192</t>
  </si>
  <si>
    <t xml:space="preserve">3. Останати пресметани приходи и одложени трошоци </t>
  </si>
  <si>
    <t>081</t>
  </si>
  <si>
    <t>191,193,199</t>
  </si>
  <si>
    <t>З. НЕТЕКОВНИ СРЕДСТВА КОИ СЕ ЧУВААТ ЗА ПРОДАЖБА И ПРЕКИНАТО РАБОТЕЊЕ</t>
  </si>
  <si>
    <t>082</t>
  </si>
  <si>
    <t>Ѕ. ВКУПНА АКТИВА  (А+Б+В+Г+Д+Ѓ+Е+Ж+З)</t>
  </si>
  <si>
    <t>083</t>
  </si>
  <si>
    <t>И. ВОН-БИЛАНСНА ЕВИДЕНЦИЈА - АКТИВА</t>
  </si>
  <si>
    <t>084</t>
  </si>
  <si>
    <t>990,991,992,993 и 994</t>
  </si>
  <si>
    <t>ПАСИВА</t>
  </si>
  <si>
    <t>085</t>
  </si>
  <si>
    <t>086</t>
  </si>
  <si>
    <t>1. Запишан капитал од обични акции</t>
  </si>
  <si>
    <t>087</t>
  </si>
  <si>
    <t>900</t>
  </si>
  <si>
    <t>2. Запишан капитал од приоритетни акции</t>
  </si>
  <si>
    <t>088</t>
  </si>
  <si>
    <t>901</t>
  </si>
  <si>
    <t>3. Запишан а неуплатен капитал</t>
  </si>
  <si>
    <t>089</t>
  </si>
  <si>
    <t>902</t>
  </si>
  <si>
    <t>II. ПРЕМИИ ЗА ЕМИТИРАНИ АКЦИИ</t>
  </si>
  <si>
    <t>090</t>
  </si>
  <si>
    <t>91</t>
  </si>
  <si>
    <t>III. РЕВАЛОРИЗАЦИОНА РЕЗЕРВА (092+093+094)</t>
  </si>
  <si>
    <t>091</t>
  </si>
  <si>
    <t>1. Материјални средства</t>
  </si>
  <si>
    <t>092</t>
  </si>
  <si>
    <t>931</t>
  </si>
  <si>
    <t>2. Финансиски вложувања</t>
  </si>
  <si>
    <t>093</t>
  </si>
  <si>
    <t>932</t>
  </si>
  <si>
    <t>3. Останати ревалоризациони резерви</t>
  </si>
  <si>
    <t>094</t>
  </si>
  <si>
    <t>930,939</t>
  </si>
  <si>
    <t>095</t>
  </si>
  <si>
    <t>1. Законски резерви</t>
  </si>
  <si>
    <t>096</t>
  </si>
  <si>
    <t>9210</t>
  </si>
  <si>
    <t>2. Статутарни резерви</t>
  </si>
  <si>
    <t>097</t>
  </si>
  <si>
    <t>9212</t>
  </si>
  <si>
    <t>3. Резерви за сопствени акции</t>
  </si>
  <si>
    <t>098</t>
  </si>
  <si>
    <t>9211</t>
  </si>
  <si>
    <t xml:space="preserve">4. Откупени сопствени акции </t>
  </si>
  <si>
    <t>099</t>
  </si>
  <si>
    <t>922</t>
  </si>
  <si>
    <t>5 Останати резерви</t>
  </si>
  <si>
    <t>100</t>
  </si>
  <si>
    <t>9213</t>
  </si>
  <si>
    <t xml:space="preserve">V. НЕРАСПРЕДЕЛЕНА НЕТО ДОБИВКА </t>
  </si>
  <si>
    <t>940</t>
  </si>
  <si>
    <t>VI. ПРЕНЕСЕНА ЗАГУБА</t>
  </si>
  <si>
    <t>102</t>
  </si>
  <si>
    <t>941</t>
  </si>
  <si>
    <t>VII. ДОБИВКА ЗА ТЕКОВНИОТ ПРЕСМЕТКОВЕН ПЕРИОД</t>
  </si>
  <si>
    <t>103</t>
  </si>
  <si>
    <t>950</t>
  </si>
  <si>
    <t>VIII.  ЗАГУБА ЗА ТЕКОВНИОТ ПРЕСМЕТКОВЕН ПЕРИОД</t>
  </si>
  <si>
    <t>104</t>
  </si>
  <si>
    <t>951</t>
  </si>
  <si>
    <t>Б. СУБОРДИНИРАНИ ОБВРСКИ</t>
  </si>
  <si>
    <t>105</t>
  </si>
  <si>
    <t>247</t>
  </si>
  <si>
    <t>В. БРУТО ТЕХНИЧКИ РЕЗЕРВИ  (107+108+109+110+111+112)</t>
  </si>
  <si>
    <t>6000</t>
  </si>
  <si>
    <t>108</t>
  </si>
  <si>
    <t>6010</t>
  </si>
  <si>
    <t>109</t>
  </si>
  <si>
    <t>6030,6040</t>
  </si>
  <si>
    <t>110</t>
  </si>
  <si>
    <t>6050</t>
  </si>
  <si>
    <t>111</t>
  </si>
  <si>
    <t>6060</t>
  </si>
  <si>
    <t>112</t>
  </si>
  <si>
    <t>6070</t>
  </si>
  <si>
    <t>Г. БРУТО ТЕХНИЧКИ РЕЗЕРВИ ВО ОДНОС НА ДОГОВОРИ КАЈ КОИ ОСИГУРЕНИКОТ ГО ПРЕВЗЕМА ИНВЕСТИЦИСКИОТ РИЗИК</t>
  </si>
  <si>
    <t>113</t>
  </si>
  <si>
    <t>6020</t>
  </si>
  <si>
    <t>Д. ОСТАНАТИ РЕЗЕРВИ (115+116)</t>
  </si>
  <si>
    <t>114</t>
  </si>
  <si>
    <t>1. Резерви за вработени</t>
  </si>
  <si>
    <t>115</t>
  </si>
  <si>
    <t>250,251,252,259д</t>
  </si>
  <si>
    <t>2. Останати резерви</t>
  </si>
  <si>
    <t>116</t>
  </si>
  <si>
    <t>253,254,255,259д</t>
  </si>
  <si>
    <t>Ѓ.ОДЛОЖЕНИ И ТЕКОВНИ ДАНОЧНИ ОБВРСКИ (118+119)</t>
  </si>
  <si>
    <t>117</t>
  </si>
  <si>
    <t>1. Одложени даночни обврски</t>
  </si>
  <si>
    <t>118</t>
  </si>
  <si>
    <t>295</t>
  </si>
  <si>
    <t>2. Тековни даночни обврски</t>
  </si>
  <si>
    <t>119</t>
  </si>
  <si>
    <t>280</t>
  </si>
  <si>
    <t>Е. ОБВРСКИ КОИ ПРОИЗЛЕГУВААТ ОД ДЕПОЗИТИ НА ДРУШТВА ЗА РЕОСИГУРУВАЊЕ КАЈ ЦЕДЕНТИ, ПО ОСНОВ НА ДОГОВОРИ ЗА РЕОСИГУРУВАЊЕ</t>
  </si>
  <si>
    <t>120</t>
  </si>
  <si>
    <t>212</t>
  </si>
  <si>
    <t>Ж. ОБВРСКИ  (122+126+130)</t>
  </si>
  <si>
    <t>121</t>
  </si>
  <si>
    <t>I. ОБВРСКИ ОД НЕПОСРЕДНИ РАБОТИ НА ОСИГУРУВАЊЕ (123+124+125)</t>
  </si>
  <si>
    <t>122</t>
  </si>
  <si>
    <t>1. Обврски спрема осигуреници</t>
  </si>
  <si>
    <t>200,201</t>
  </si>
  <si>
    <t>124</t>
  </si>
  <si>
    <t>202</t>
  </si>
  <si>
    <t>3. Останати обврски од непосредни работи на осигурување</t>
  </si>
  <si>
    <t>125</t>
  </si>
  <si>
    <t>209</t>
  </si>
  <si>
    <t>II. ОБВРСКИ  ОД РАБОТИ НА СООСИГУРУВАЊЕ И РЕОСИГУРУВАЊЕ (127+128+129)</t>
  </si>
  <si>
    <t>126</t>
  </si>
  <si>
    <t>1. Обврски по основ на премија за соосигурување и реосигурување</t>
  </si>
  <si>
    <t>127</t>
  </si>
  <si>
    <t>210,211</t>
  </si>
  <si>
    <t>2. Обврски по основ на учество во надомест на штети</t>
  </si>
  <si>
    <t>128</t>
  </si>
  <si>
    <t>220,221,222</t>
  </si>
  <si>
    <t>3. Останати обврски од работи на соосигурување и реосигурување</t>
  </si>
  <si>
    <t>129</t>
  </si>
  <si>
    <t>219,229</t>
  </si>
  <si>
    <t>III. ОСТАНАТИ ОБВРСКИ (131+132+133)</t>
  </si>
  <si>
    <t>130</t>
  </si>
  <si>
    <t>1. Останати обврски од непосредни работи на осигурување</t>
  </si>
  <si>
    <t>131</t>
  </si>
  <si>
    <t>23</t>
  </si>
  <si>
    <t xml:space="preserve">2. Обврски по основ на финансиски вложувања </t>
  </si>
  <si>
    <t>132</t>
  </si>
  <si>
    <t>24</t>
  </si>
  <si>
    <t>27, 281,282,283,284,285,286,289д</t>
  </si>
  <si>
    <t xml:space="preserve">З. ПАСИВНИ ВРЕМЕНСКИ РАГРАНИЧУВАЊА </t>
  </si>
  <si>
    <t>290,291,292,293,294,296</t>
  </si>
  <si>
    <t>Ѕ. НЕТЕКОВНИ ОБВРСКИ  ВО ВРСКА СО НЕТЕКОВНИ СРЕДСТВА КОИ СЕ ЧУВААТ ЗА ПРОДАЖБА И ПРЕКИНАТИ РАБОТЕЊА</t>
  </si>
  <si>
    <t>289д</t>
  </si>
  <si>
    <t>И. ВКУПНА ПАСИВА А+Б+В+Г+Д+Ѓ+Е+Ж+З+Ѕ</t>
  </si>
  <si>
    <t>Ј. ВОН-БИЛАНСНА ЕВИДЕНЦИЈА - ПАСИВА</t>
  </si>
  <si>
    <t>995,996,997,998 и 999</t>
  </si>
  <si>
    <t>Опис на позиција</t>
  </si>
  <si>
    <t>I. ЗАРАБОТЕНА ПРЕМИЈА (НЕТО ПРИХОДИ ОД ПРЕМИЈА (202+203+204-205-206-207+208+209)</t>
  </si>
  <si>
    <t>1. Бруто полисирана премија за осигурување</t>
  </si>
  <si>
    <t xml:space="preserve">2. Бруто полисирана премија за соосигурување </t>
  </si>
  <si>
    <t>3. Бруто полисирана премија за реосигурување/ретроцесија</t>
  </si>
  <si>
    <t xml:space="preserve">4. Бруто полисирана премија предадена во соосигурување </t>
  </si>
  <si>
    <t>5. Бруто полисирана премија предадена во реосигурување/ ретроцесија</t>
  </si>
  <si>
    <t>707</t>
  </si>
  <si>
    <t>II. ПРИХОДИ ОД ВЛОЖУВАЊА   (211+212+216+217+218+219+223)</t>
  </si>
  <si>
    <t>72</t>
  </si>
  <si>
    <t xml:space="preserve">1. Приходи од подружници, придружени друштва и заеднички контролирани ентитети </t>
  </si>
  <si>
    <t>2. Приходи од вложувања во земјиште и градежни објекти (213+214+215)</t>
  </si>
  <si>
    <t>2.1 Приходи од наемнини</t>
  </si>
  <si>
    <t>7279</t>
  </si>
  <si>
    <t>2.2 Приходи од зголемување на вредноста на земјиште и градежни објекти</t>
  </si>
  <si>
    <t>7245</t>
  </si>
  <si>
    <t>2.3 Приходи од продажба на земјиште и градежни објекти</t>
  </si>
  <si>
    <t>3. Приходи од камати</t>
  </si>
  <si>
    <t>7201, 7202, 7203, 7204, 7205, 7206, 7209</t>
  </si>
  <si>
    <t>4. Позитивни курсни разлики</t>
  </si>
  <si>
    <t>7221, 7222, 7223, 7224, 7225, 7226, 7229</t>
  </si>
  <si>
    <t>5. Вредносно усогласување (нереализирани добивки, сведување на објективна вредност)</t>
  </si>
  <si>
    <t>7251, 7252, 7253, 7259</t>
  </si>
  <si>
    <t>6. Реализирани добивки од продажба на финансиски имот  - капитална добивка (220+221+222)</t>
  </si>
  <si>
    <t>6.1 Финансиски вложувања расположливи за продажба</t>
  </si>
  <si>
    <t>7261</t>
  </si>
  <si>
    <t>6.2 Финансиски вложувања за тргување  (по објективна вредност)</t>
  </si>
  <si>
    <t>7262</t>
  </si>
  <si>
    <t>6.3 Останати финансиски вложувања</t>
  </si>
  <si>
    <t>7269</t>
  </si>
  <si>
    <t>7. Останати приходи од вложувања</t>
  </si>
  <si>
    <t>7211, 7231, 7232, 7239, 7241, 7242,7243, 7244, 7249, 729д</t>
  </si>
  <si>
    <t xml:space="preserve">1. Бруто исплатени штети </t>
  </si>
  <si>
    <t>400</t>
  </si>
  <si>
    <t>2. Намалување за приходот од бруто реализирани регресни побарувања</t>
  </si>
  <si>
    <t>401</t>
  </si>
  <si>
    <t xml:space="preserve">3. Бруто исплатени штети – дел за соосигурување  </t>
  </si>
  <si>
    <t>402</t>
  </si>
  <si>
    <t>4. Бруто исплатени штети – дел за реосигурување/ретроцесија</t>
  </si>
  <si>
    <t>403</t>
  </si>
  <si>
    <t>404</t>
  </si>
  <si>
    <t>405</t>
  </si>
  <si>
    <t>406</t>
  </si>
  <si>
    <t>41</t>
  </si>
  <si>
    <t>4100,4102, 4103</t>
  </si>
  <si>
    <t>4110,4112,4113</t>
  </si>
  <si>
    <t>2.1. Промени во бруто еквилизационата резерва</t>
  </si>
  <si>
    <t>414</t>
  </si>
  <si>
    <t>415</t>
  </si>
  <si>
    <t>412, 416</t>
  </si>
  <si>
    <t>413, 417</t>
  </si>
  <si>
    <t>4101</t>
  </si>
  <si>
    <t>4111</t>
  </si>
  <si>
    <t>420</t>
  </si>
  <si>
    <t>1. Трошоци за бонуси (кои зависат од резултатот)</t>
  </si>
  <si>
    <t>4200</t>
  </si>
  <si>
    <t>2. Трошоци за попусти (кои не зависат од резултатот)</t>
  </si>
  <si>
    <t>4201</t>
  </si>
  <si>
    <t>1.1 Провизија</t>
  </si>
  <si>
    <t>430</t>
  </si>
  <si>
    <t>438</t>
  </si>
  <si>
    <t>2. Административни трошоци  (257+258+259+260)</t>
  </si>
  <si>
    <t>2.1 Амортизација на материјални средства кои служат за вршење на дејноста</t>
  </si>
  <si>
    <t>44</t>
  </si>
  <si>
    <t>2.3 Трошоци за услуги на физички лица кои не вршат дејност (договори за работа, авторски договори и други правни односи) заедно со сите давачки</t>
  </si>
  <si>
    <t>431</t>
  </si>
  <si>
    <t>1. Трошоци за превентива</t>
  </si>
  <si>
    <t>424</t>
  </si>
  <si>
    <t xml:space="preserve">2. Останати осигурително технички трошоци , намалени за реосигурување </t>
  </si>
  <si>
    <t>421, 422, 423, 425, 429</t>
  </si>
  <si>
    <t>1. Амортизација и вредносно усогласување на материјални средства кои не служат за вршење на дејноста</t>
  </si>
  <si>
    <t>490</t>
  </si>
  <si>
    <t>2. Трошоци за камати</t>
  </si>
  <si>
    <t>480</t>
  </si>
  <si>
    <t>3. Негативни курсни разлики</t>
  </si>
  <si>
    <t>481</t>
  </si>
  <si>
    <t>4. Вредносно усогласување (нереализирани загуби, сведување на објективна вредност)</t>
  </si>
  <si>
    <t>483</t>
  </si>
  <si>
    <t>5.1 Финансиски вложувања расположливи за продажба</t>
  </si>
  <si>
    <t>5.2 Финансиски вложувања за тргување  (по објективна вредност)</t>
  </si>
  <si>
    <t>4842</t>
  </si>
  <si>
    <t>5.3 Останати финансиски вложувања</t>
  </si>
  <si>
    <t>4840, 4843, 4849</t>
  </si>
  <si>
    <t>6. Останати трошоци од вложувања</t>
  </si>
  <si>
    <t>494</t>
  </si>
  <si>
    <t xml:space="preserve">491, 492, 493, 495,496, 497, 498 </t>
  </si>
  <si>
    <t>IV. РЕЗЕРВИ (096+097+098-099+100)</t>
  </si>
  <si>
    <t>А. КАПИТАЛ И РЕЗЕРВИ (086+090+091+095+101-102+103-104)</t>
  </si>
  <si>
    <t>Б. РАСХОДИ ОД РАБОТЕЊЕТО (227+235+245+248+251+261+271+274+275)</t>
  </si>
  <si>
    <t xml:space="preserve">1.1 Промени во бруто математичката резерва </t>
  </si>
  <si>
    <t xml:space="preserve">1.2 Промени во бруто математичката резерва  - дел за соосигурување/реосигурување </t>
  </si>
  <si>
    <t>1. Промени во математичката резерва, нето од реосигурување  (237-238)</t>
  </si>
  <si>
    <t xml:space="preserve">7. Промени во бруто резервите за штети – дел за реосигурување </t>
  </si>
  <si>
    <t xml:space="preserve">6. Промени во бруто резервите за штети – дел за соосигурување </t>
  </si>
  <si>
    <t xml:space="preserve">5. Промени во бруто резервите за штети </t>
  </si>
  <si>
    <t>3. Промени во останатите технички резерви, нето од реосигурување (243-244)</t>
  </si>
  <si>
    <t xml:space="preserve">2.2 Промени во бруто еквилизационата резерва  - дел за соосигурување/реосигурување </t>
  </si>
  <si>
    <t>3.1 Промени во останатите бруто технички резерви</t>
  </si>
  <si>
    <t>3.2 Промени во останатите бруто технички резерви – дел за соосигурување и реосигурување</t>
  </si>
  <si>
    <t xml:space="preserve">1. Промени во бруто математичката резерва за осигурување на живот каде инвестициониот ризик е на товар на осигуреникот </t>
  </si>
  <si>
    <t xml:space="preserve">2. Промени во бруто математичката резерва за осигурување на живот каде инвестициониот ризик е на товар на осигуреникот – дел за соосигурување и реосигурување </t>
  </si>
  <si>
    <t>040000, 040010, 040100, 040110, 040200, 040210, 040290, 041000, 041010, 041100, 041110, 041200, 041210, 041290, 042000, 042010, 042100, 042110, 042200, 042210, 042290, 043000, 043010, 043100, 043110, 043200, 043210, 043290</t>
  </si>
  <si>
    <t>03102, 03112, 03122, 03132</t>
  </si>
  <si>
    <t>03100, 03101, 03103, 03110, 03111,  03113,  03120, 03121, 03123, 03130, 03131, 03133</t>
  </si>
  <si>
    <t>040001, 040011, 040101, 040111, 040201, 040211, 040291, 041001, 041011, 041101, 041111, 041201, 041211, 041291, 042001, 042011, 042101, 042111, 042201, 042211, 042291, 043001, 043011, 043101, 043111, 043201, 043211, 043291</t>
  </si>
  <si>
    <t>050000, 050010, 050100, 050110, 050200, 050210, 050290, 051000, 051010, 051100, 051110, 051200, 051210, 051290, 052000, 052010, 052100, 052110, 052200, 052210, 052290, 053000, 053010, 053100, 053110, 053200, 053210, 053290</t>
  </si>
  <si>
    <t>I. ЗАПИШАН КАПИТАЛ (087+088+089)</t>
  </si>
  <si>
    <t xml:space="preserve">6. Промена во бруто резервата за преносна премија </t>
  </si>
  <si>
    <t xml:space="preserve">7. Промена во бруто резервата за преносна премија - дел за соосигурување </t>
  </si>
  <si>
    <t>8. Промена во бруто резервата за преносна премија - дел за реосигурување</t>
  </si>
  <si>
    <t>I. НАСТАНАТИ ШТЕТИ (НЕТО ТРОШОЦИ ЗА ШТЕТИ) (228-229-230-231+232-233-234)</t>
  </si>
  <si>
    <t>III. ПРОМЕНИ ВО БРУТО МАТЕМАТИЧКАТА РЕЗЕРВА ЗА ОСИГУРУВАЊЕ НА ЖИВОТ КАДЕ ИНВЕСТИЦИОНИОТ РИЗИК Е НА ТОВАР НА ОСИГУРЕНИКОТ, НЕТО ОД РЕОСИГУРУВАЊЕ  (246-247)</t>
  </si>
  <si>
    <t>IV. ТРОШОЦИ ЗА БОНУСИ И  ПОПУСТИ, НЕТО ОД РЕОСИГУРУВАЊЕ (249+250)</t>
  </si>
  <si>
    <t>V. НЕТО ТРОШОЦИ ЗА СПРОВЕДУВАЊЕ НА ОСИГУРУВАЊЕТО (252+256)</t>
  </si>
  <si>
    <t>VI. ТРОШОЦИ ОД ВЛОЖУВАЊА (262+263+264+265+266+270)</t>
  </si>
  <si>
    <t>482,485,489</t>
  </si>
  <si>
    <t>VII. ОСТАНАТИ ОСИГУРИТЕЛНО ТЕХНИЧКИ ТРОШОЦИ, НАМАЛЕНИ ЗА РЕОСИГУРУВАЊЕ (272+273)</t>
  </si>
  <si>
    <t xml:space="preserve">VIII. ВРЕДНОСНО УСОГЛАСУВАЊE НА ПОБАРУВАЊАТА ПО ОСНОВ НА ПРЕМИЈА </t>
  </si>
  <si>
    <t>IX. ОСТАНАТИ РАСХОДИ, ВКУЧУВАЈЌИ И ВРЕДНОСНИ УСОГЛАСУВАЊА</t>
  </si>
  <si>
    <t>X. ДОБИВКА ЗА ДЕЛОВНАТА ГОДИНА ПРЕД ОДДАНОЧУВАЊЕ (200-226)</t>
  </si>
  <si>
    <t>XI. ЗАГУБА ЗА ДЕЛОВНАТА ГОДИНА ПРЕД ОДДАНОЧУВАЊЕ (226-200)</t>
  </si>
  <si>
    <t xml:space="preserve">XII. ДАНОК НА ДОБИВКА ОДНОСНО ЗАГУБА </t>
  </si>
  <si>
    <t>XIII. ОДЛОЖЕН ДАНОК</t>
  </si>
  <si>
    <t>XIV. ДОБИВКА ЗА ДЕЛОВНАТА ГОДИНА ПО ОДДАНОЧУВАЊЕ (276-278-279)</t>
  </si>
  <si>
    <t>XV. ЗАГУБА ЗА ДЕЛОВНАТА ГОДИНА ПО ОДДАНОЧУВАЊE (277-278-279)</t>
  </si>
  <si>
    <t>03000, 03001, 03003, 03010, 03011, 03013, 03020, 03021, 03023, 03030, 03031, 03033</t>
  </si>
  <si>
    <t xml:space="preserve"> </t>
  </si>
  <si>
    <t>2. Обврски спрема застапници и посредници</t>
  </si>
  <si>
    <t>800</t>
  </si>
  <si>
    <t>801</t>
  </si>
  <si>
    <t>810, 811</t>
  </si>
  <si>
    <t>820</t>
  </si>
  <si>
    <t>821</t>
  </si>
  <si>
    <t>7200, 7210,  7220, 7230, 7240, 7250, 7260, 7270, 729д</t>
  </si>
  <si>
    <t>730, 731, 732, 733, 734, 735, 736, 737, 738, 739</t>
  </si>
  <si>
    <t>001, 002, 003, 004 и 009</t>
  </si>
  <si>
    <t>03002, 03012, 03022, 03032</t>
  </si>
  <si>
    <t>03004, 03009, 03014, 03019, 03024, 03029, 03034, 03039</t>
  </si>
  <si>
    <t>050001, 050011, 050101, 050111, 050201, 050211, 050291, 051001, 051011, 051101, 051111, 051201, 051211, 051291, 052001, 052011, 052101, 052111, 052201, 052211, 052291, 053001, 053011, 053101, 053111, 053201, 053211, 053291</t>
  </si>
  <si>
    <t>050002, 050012, 050212, 050292, 051002, 051012, 051202, 051212, 051292, 052002, 052012, 052212, 052292, 053002, 053012, 053202, 053212, 053292</t>
  </si>
  <si>
    <t>060000, 060010, 060100, 060110, 060200, 060210, 060290, 061000, 061010, 061100, 061110, 061200, 061210, 061290, 062000, 062010, 062100, 062110, 062200, 062210, 062290, 063000, 063010, 063100, 063110, 063200, 063210, 063290</t>
  </si>
  <si>
    <t>060001, 060011, 060101, 060111, 060201, 060211, 060291, 061001, 061011, 061101, 061111, 061201, 061211, 061291, 062001, 062011, 062101, 062111, 062201, 062211, 062291, 063001, 063011, 063101, 063111, 063201, 063211, 063291</t>
  </si>
  <si>
    <t>060002, 060012, 060212, 060292, 061002, 061012, 061202, 061212, 061292, 062002, 062012, 062212, 062292, 063002, 063012, 063202, 063212, 063292</t>
  </si>
  <si>
    <t>06022, 06122, 06222, 06322</t>
  </si>
  <si>
    <t>082, 083, 089</t>
  </si>
  <si>
    <t>6031, 6041</t>
  </si>
  <si>
    <t>120, 121, 129д</t>
  </si>
  <si>
    <t>130, 131, 132, 139д</t>
  </si>
  <si>
    <t>140, 141, 142, 149д</t>
  </si>
  <si>
    <t>Број на белешка</t>
  </si>
  <si>
    <t>Износ</t>
  </si>
  <si>
    <t>Тековна деловна година</t>
  </si>
  <si>
    <t>Претходна деловна година</t>
  </si>
  <si>
    <t xml:space="preserve">3. Останати обврски </t>
  </si>
  <si>
    <r>
      <rPr>
        <b/>
        <sz val="9"/>
        <rFont val="Arial"/>
        <family val="2"/>
        <charset val="204"/>
      </rPr>
      <t xml:space="preserve">I. </t>
    </r>
    <r>
      <rPr>
        <sz val="9"/>
        <rFont val="Arial"/>
        <family val="2"/>
        <charset val="204"/>
      </rPr>
      <t>Бруто резерви за преносни премии</t>
    </r>
  </si>
  <si>
    <r>
      <rPr>
        <b/>
        <sz val="9"/>
        <rFont val="Arial"/>
        <family val="2"/>
        <charset val="204"/>
      </rPr>
      <t xml:space="preserve">II. </t>
    </r>
    <r>
      <rPr>
        <sz val="9"/>
        <rFont val="Arial"/>
        <family val="2"/>
        <charset val="204"/>
      </rPr>
      <t>Бруто математичка резерва</t>
    </r>
  </si>
  <si>
    <r>
      <rPr>
        <b/>
        <sz val="9"/>
        <rFont val="Arial"/>
        <family val="2"/>
        <charset val="204"/>
      </rPr>
      <t>III.</t>
    </r>
    <r>
      <rPr>
        <sz val="9"/>
        <rFont val="Arial"/>
        <family val="2"/>
        <charset val="204"/>
      </rPr>
      <t xml:space="preserve"> Бруто резерви за штети</t>
    </r>
  </si>
  <si>
    <r>
      <rPr>
        <b/>
        <sz val="9"/>
        <rFont val="Arial"/>
        <family val="2"/>
        <charset val="204"/>
      </rPr>
      <t>IV.</t>
    </r>
    <r>
      <rPr>
        <sz val="9"/>
        <rFont val="Arial"/>
        <family val="2"/>
        <charset val="204"/>
      </rPr>
      <t xml:space="preserve"> Бруто резерви за бонуси и попусти</t>
    </r>
  </si>
  <si>
    <r>
      <rPr>
        <b/>
        <sz val="9"/>
        <rFont val="Arial"/>
        <family val="2"/>
        <charset val="204"/>
      </rPr>
      <t xml:space="preserve">V. </t>
    </r>
    <r>
      <rPr>
        <sz val="9"/>
        <rFont val="Arial"/>
        <family val="2"/>
        <charset val="204"/>
      </rPr>
      <t>Бруто еквилизациона резерва</t>
    </r>
  </si>
  <si>
    <r>
      <rPr>
        <b/>
        <sz val="9"/>
        <rFont val="Arial"/>
        <family val="2"/>
        <charset val="204"/>
      </rPr>
      <t>VI.</t>
    </r>
    <r>
      <rPr>
        <sz val="9"/>
        <rFont val="Arial"/>
        <family val="2"/>
        <charset val="204"/>
      </rPr>
      <t xml:space="preserve"> Бруто останати технички резерви</t>
    </r>
  </si>
  <si>
    <t>БС: Биланс на состојба</t>
  </si>
  <si>
    <t>Содржина:</t>
  </si>
  <si>
    <t>(група)</t>
  </si>
  <si>
    <t>(тековна година)</t>
  </si>
  <si>
    <t>(период)</t>
  </si>
  <si>
    <t>(назив на друштво)</t>
  </si>
  <si>
    <t>неживотно осигурување</t>
  </si>
  <si>
    <t>01.01 - 31.03</t>
  </si>
  <si>
    <t>осигурување на живот</t>
  </si>
  <si>
    <t>01.01 - 30.06</t>
  </si>
  <si>
    <t>01.01 - 30.09</t>
  </si>
  <si>
    <t>01.01 - 31.12</t>
  </si>
  <si>
    <t>Евроинс</t>
  </si>
  <si>
    <t>Винер</t>
  </si>
  <si>
    <t>Еуролинк</t>
  </si>
  <si>
    <t>Инсиг</t>
  </si>
  <si>
    <t>Уника</t>
  </si>
  <si>
    <t>Осигурителна Полиса</t>
  </si>
  <si>
    <t>Албсиг</t>
  </si>
  <si>
    <t>Кроација неживот</t>
  </si>
  <si>
    <t>Кроација живот</t>
  </si>
  <si>
    <t>Граве</t>
  </si>
  <si>
    <t>Друштво:</t>
  </si>
  <si>
    <t>Група:</t>
  </si>
  <si>
    <t>Период:</t>
  </si>
  <si>
    <t>Година:</t>
  </si>
  <si>
    <t>Изработил:</t>
  </si>
  <si>
    <t>Контролирал:
(овластен актуар)</t>
  </si>
  <si>
    <t>Одобрил:</t>
  </si>
  <si>
    <t>Финансиски извештаи</t>
  </si>
  <si>
    <t>Број на пози-ција</t>
  </si>
  <si>
    <r>
      <t>II. ПРОМЕНИ ВО ОСТАНАТИТЕ ТЕХНИЧКИ РЕЗЕРВИ, НЕТО ОД РЕОСИГУРУВАЊЕ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(236+239+242)</t>
    </r>
  </si>
  <si>
    <t>2. Промени во еквилизационата резерва, нето од реосигурување (240-241)</t>
  </si>
  <si>
    <t>Број на позиц-ија</t>
  </si>
  <si>
    <t>БУ: Биланс на успех</t>
  </si>
  <si>
    <t>ЕМБС:</t>
  </si>
  <si>
    <t>5. Реализирани загуби од продажба на финансиски имот  - капитална загуба (267+268+269)</t>
  </si>
  <si>
    <t>почетна</t>
  </si>
  <si>
    <t>ПОЗИЦИЈА</t>
  </si>
  <si>
    <t xml:space="preserve">A. ПАРИЧНИ ТЕКОВИ ОД ДЕЛОВНИ АКТИВНОСТИ  </t>
  </si>
  <si>
    <t>I. ПАРИЧНИ ПРИЛИВИ ОД ДЕЛОВНИ АКТИВНОСТИ  (301+302+303+304+305)</t>
  </si>
  <si>
    <t>1. Премија за осигурување и соосигурување и примени аванси</t>
  </si>
  <si>
    <t xml:space="preserve">2. Премија за реосигурување и ретроцесија </t>
  </si>
  <si>
    <t xml:space="preserve">3. Приливи од учество во надомест на штети </t>
  </si>
  <si>
    <t>4. Примени камати од работи на осигурување</t>
  </si>
  <si>
    <t>5. Останати приливи од деловни активности</t>
  </si>
  <si>
    <t>II. ПАРИЧНИ ОДЛИВИ ОД ДЕЛОВНИ АКТИВНОСТИ (307+308+309+310+311+312+313+314)</t>
  </si>
  <si>
    <t xml:space="preserve">1. Исплатени штети, договорени суми на осигурување, учество во надомест на штети од соосигурување и дадени аванси </t>
  </si>
  <si>
    <t>2. Исплатени штети и учество во надомест на штети од реосигурување и ретроцесија</t>
  </si>
  <si>
    <t xml:space="preserve">3. Премија за соосигурување, реосигурување и ретроцесија </t>
  </si>
  <si>
    <t xml:space="preserve">4. Надоместоци и други лични расходи </t>
  </si>
  <si>
    <t>5. Останати трошоци за спроведување на осигурување</t>
  </si>
  <si>
    <t xml:space="preserve">6. Платени камати </t>
  </si>
  <si>
    <t xml:space="preserve">7. Данок на добивка и останати јавни давачки </t>
  </si>
  <si>
    <t xml:space="preserve">8. Останати одливи од редовни активности </t>
  </si>
  <si>
    <t>III. НЕТО ПАРИЧНИ ПРИЛИВИ ОД ДЕЛОВНИ АКТИВНОСТИ (300-306)</t>
  </si>
  <si>
    <t>IV. НЕТО ПАРИЧНИ ОДЛИВИ ОД ДЕЛОВНИ АКТИВНОСТИ (306-300)</t>
  </si>
  <si>
    <t xml:space="preserve">Б. ПАРИЧНИ ТЕКОВИ ОД ВЛОЖУВАЊА </t>
  </si>
  <si>
    <t>I. ПАРИЧНИ ПРИЛИВИ ОД ВЛОЖУВАЊА (318+319+320+321+322+323+324+325)</t>
  </si>
  <si>
    <t>1. Приливи по основ на  нематеријални средства</t>
  </si>
  <si>
    <t>2. Приливи по основ на материјални средства</t>
  </si>
  <si>
    <t>3. Приливи по основ на материјални средства кои не служат за вршење на дејноста на друштвото</t>
  </si>
  <si>
    <t>4. Приливи по основ на вложувања во друштва во група – подружници, придружени друштва и заеднички контролирани ентитети</t>
  </si>
  <si>
    <t>5. Приливи по основ на вложувања кои се чуваат до достасување</t>
  </si>
  <si>
    <t xml:space="preserve">6. Приливи по основ на останати финансиски пласмани </t>
  </si>
  <si>
    <t>7. Приливи од дивиденди и останати учества во добивка</t>
  </si>
  <si>
    <t xml:space="preserve">8. Приливи од камати </t>
  </si>
  <si>
    <t>II. ПАРИЧНИ ОДЛИВИ ОД ВЛОЖУВАЊА (327+328+329+330+331+332+333+334)</t>
  </si>
  <si>
    <t xml:space="preserve">1. Одливи по основ на нематеријални средства </t>
  </si>
  <si>
    <t xml:space="preserve">2. Одливи по основ на материјални средства </t>
  </si>
  <si>
    <t xml:space="preserve">3. Одливи по основ на материјални средства кои не служат за вршење на дејноста на друштвото </t>
  </si>
  <si>
    <t xml:space="preserve">4. Одливи по основ на вложувања во друштва во група – подружници, придружени друштва и заеднички контролирани ентитети </t>
  </si>
  <si>
    <t xml:space="preserve">5. Одливи по основ на вложувања кои се чуваат до достасување </t>
  </si>
  <si>
    <t xml:space="preserve">6. Одливи  по основ на останати финансиски пласмани </t>
  </si>
  <si>
    <t xml:space="preserve">7. Одливи од дивиденди и останати учества во добивка </t>
  </si>
  <si>
    <t xml:space="preserve">8. Одливи од камати  </t>
  </si>
  <si>
    <t>III. НЕТО ПАРИЧНИ ПРИЛИВИ ОД ВЛОЖУВАЊА (317-326)</t>
  </si>
  <si>
    <t>IV. НЕТО ПАРИЧНИ ОДЛИВИ ОД ВЛОЖУВАЊА (326-317)</t>
  </si>
  <si>
    <t xml:space="preserve">В. ПАРИЧНИ ТЕКОВИ ОД ФИНАНСИСКИ АКТИВНОСТИ </t>
  </si>
  <si>
    <t>I. ПАРИЧНИ ПРИЛИВИ ОД ФИНАНСИСКИ АКТИВНОСТИ (338+339+340)</t>
  </si>
  <si>
    <t>1. Приливи по основ на зголемување на акционерскиот капитал</t>
  </si>
  <si>
    <t>2. Приливи по основ на примени краткорочни и долгорочни кредити и заеми</t>
  </si>
  <si>
    <t>3. Приливи по основ на останати долгорочни и краткорочни обврски</t>
  </si>
  <si>
    <t>II. ПАРИЧНИ ОДЛИВИ ОД ФИНАНСИСКИ АКТИВНОСТИ (342+343+344)</t>
  </si>
  <si>
    <t>1. Одливи по основ на отплата на краткорочни и долгорочни кредити и заеми и останати обврски</t>
  </si>
  <si>
    <t>2. Одливи по основ на откуп на сопствени акции</t>
  </si>
  <si>
    <t xml:space="preserve">3. Одливи по основ на исплата на дивиденда </t>
  </si>
  <si>
    <t>III. НЕТО ПАРИЧНИ ПРИЛИВИ ОД ФИНАНСИСКИ АКТИВНОСТИ (337-341)</t>
  </si>
  <si>
    <t>IV. НЕТО ПАРИЧНИ ОДЛИВИ ОД ФИНАНСИСКИ АКТИВНОСТИ (341-337)</t>
  </si>
  <si>
    <t>Г. ВКУПНО ПАРИЧНИ ПРИЛИВИ (300+317+337)</t>
  </si>
  <si>
    <t>Д. ВКУПНО ПАРИЧНИ ОДЛИВИ (306+326+341)</t>
  </si>
  <si>
    <t>Ѓ. НЕТО ПАРИЧНИ ПРИЛИВИ (347-348)</t>
  </si>
  <si>
    <t>Е. НЕТО ПАРИЧНИ ОДЛИВИ (348-347)</t>
  </si>
  <si>
    <t xml:space="preserve">Ж. ПАРИ И ПАРИЧНИ ЕКВИВАЛЕНТИ НА ПОЧЕТОКОТ НА ПРЕСМЕТКОВНИОТ ПЕРИОД </t>
  </si>
  <si>
    <t xml:space="preserve">З. ЕФЕКТ ОД ПРОМЕНА НА КУРСОТ НА СТРАНСКИ ВАЛУТИ ВРЗ ПАРИ И ПАРИЧНИ ЕКВИВАЛЕНТИ </t>
  </si>
  <si>
    <t>ПТ: Извештај за паричните текови</t>
  </si>
  <si>
    <t>а</t>
  </si>
  <si>
    <t>б</t>
  </si>
  <si>
    <t>в</t>
  </si>
  <si>
    <t>ПК: Извештај за промени во капиталот</t>
  </si>
  <si>
    <t>Акционерски капитал</t>
  </si>
  <si>
    <t xml:space="preserve">Премии на емитирани акции </t>
  </si>
  <si>
    <t>Резерви</t>
  </si>
  <si>
    <t>Ревалоризациона резерва</t>
  </si>
  <si>
    <t>Вкупно капитал и резерви</t>
  </si>
  <si>
    <t>Резерви за сопствени акции</t>
  </si>
  <si>
    <t xml:space="preserve">Останати резерви </t>
  </si>
  <si>
    <t>Вкупно резерви</t>
  </si>
  <si>
    <t>7=3+4+5+6</t>
  </si>
  <si>
    <t>12=1+2+7-8+9+10+11</t>
  </si>
  <si>
    <t>Промена во сметководствените политики</t>
  </si>
  <si>
    <t>Исправка на грешки во претходниот период</t>
  </si>
  <si>
    <t>Состојба на 1 јануари претходната деловна година – исправено</t>
  </si>
  <si>
    <t>Добивка или загуба за претходната деловна година</t>
  </si>
  <si>
    <t>Несопственички промени во капиталот</t>
  </si>
  <si>
    <t>Нереализирани добивки/загуби од материјални средства</t>
  </si>
  <si>
    <t>Нереализирани добивки/загуби од финансиски вложувања расположливи за продажба</t>
  </si>
  <si>
    <t>Реализирани добивки/загуби од финансиски вложувања расположливи за продажба</t>
  </si>
  <si>
    <t>Останати несопственички промени во капиталот</t>
  </si>
  <si>
    <t>Сопственички промени во капиталот</t>
  </si>
  <si>
    <t>Зголемување.намалување на акционерскиот капитал</t>
  </si>
  <si>
    <t>Останати уплати од страна на сопствениците</t>
  </si>
  <si>
    <t>Исплата на дивиденда</t>
  </si>
  <si>
    <t>Останата распределба на сопствениците</t>
  </si>
  <si>
    <t xml:space="preserve">Состојба на 31 декември претходната деловна година </t>
  </si>
  <si>
    <t xml:space="preserve">Состојба на 1 јануари тековната деловна година </t>
  </si>
  <si>
    <t>Состојба на 1 јануари тековната деловна година – преправено</t>
  </si>
  <si>
    <t>Добивка или загуба за тековната деловна година</t>
  </si>
  <si>
    <t>Добивка или загуба за тековната  деловна година</t>
  </si>
  <si>
    <t>Зголемување/намалување на акционерскиот капитал</t>
  </si>
  <si>
    <t xml:space="preserve">Состојба на 31 декември тековната деловна година </t>
  </si>
  <si>
    <t>I1</t>
  </si>
  <si>
    <t>I2</t>
  </si>
  <si>
    <t>I</t>
  </si>
  <si>
    <t>II</t>
  </si>
  <si>
    <t>III</t>
  </si>
  <si>
    <t>III1</t>
  </si>
  <si>
    <t>III2</t>
  </si>
  <si>
    <t>III2,1</t>
  </si>
  <si>
    <t>III2,2</t>
  </si>
  <si>
    <t>III2,3</t>
  </si>
  <si>
    <t>III2,4</t>
  </si>
  <si>
    <t>IV1</t>
  </si>
  <si>
    <t>IV2</t>
  </si>
  <si>
    <t>IV3</t>
  </si>
  <si>
    <t>IV4</t>
  </si>
  <si>
    <t>V</t>
  </si>
  <si>
    <t>VI</t>
  </si>
  <si>
    <t>VI1</t>
  </si>
  <si>
    <t>VI2</t>
  </si>
  <si>
    <t>VII</t>
  </si>
  <si>
    <t>VIII</t>
  </si>
  <si>
    <t>VIII1</t>
  </si>
  <si>
    <t>VIII2</t>
  </si>
  <si>
    <t>VIII2,1</t>
  </si>
  <si>
    <t>VIII2,2</t>
  </si>
  <si>
    <t>VIII2,3</t>
  </si>
  <si>
    <t>VIII2,4</t>
  </si>
  <si>
    <t>IX</t>
  </si>
  <si>
    <t>IX1</t>
  </si>
  <si>
    <t>IX2</t>
  </si>
  <si>
    <t>IX3</t>
  </si>
  <si>
    <t>IX4</t>
  </si>
  <si>
    <t>X</t>
  </si>
  <si>
    <t>Состојба на 1 јануари претходната деловна година</t>
  </si>
  <si>
    <t>Позиција</t>
  </si>
  <si>
    <t>Законски резерви</t>
  </si>
  <si>
    <t>Статутар-ни резерви</t>
  </si>
  <si>
    <t>Винер живот</t>
  </si>
  <si>
    <t>Ѕ. ПАРИ И ПАРИЧНИ ЕКВИВАЛЕНТИ НА КРАЈОТ НА ПРЕСМЕТКОВНИОТ ПЕРИОД
 (349-350+351+352))</t>
  </si>
  <si>
    <t>Нераспределена добивка (со знак +) или пренесена загуба (со знак -)</t>
  </si>
  <si>
    <t>Добивка (со знак +)/  загуба (со знак -) за тековната година</t>
  </si>
  <si>
    <t xml:space="preserve">Откупени сопствени акции 
</t>
  </si>
  <si>
    <t>Триглав</t>
  </si>
  <si>
    <t>IV</t>
  </si>
  <si>
    <t>Сава</t>
  </si>
  <si>
    <t>Уника живот</t>
  </si>
  <si>
    <t>223а</t>
  </si>
  <si>
    <t>710</t>
  </si>
  <si>
    <t>1.2 Бруто плати за вработените во внатрешната продажна мрежа</t>
  </si>
  <si>
    <t>253а</t>
  </si>
  <si>
    <t>4700</t>
  </si>
  <si>
    <t>2.2.1 Плати и надоместоци</t>
  </si>
  <si>
    <t>2.2.2 Трошоци за даноци на плати и надоместоци на плата</t>
  </si>
  <si>
    <t>2.2.3 Придонеси од задолжително социјално осигурување</t>
  </si>
  <si>
    <t>2.2.4 Трошоци за дополнително пензиско осигурување за вработени</t>
  </si>
  <si>
    <t>2.2.5 Останати трошоци за вработени</t>
  </si>
  <si>
    <t>258а</t>
  </si>
  <si>
    <t>258б</t>
  </si>
  <si>
    <t>258в</t>
  </si>
  <si>
    <t>258г</t>
  </si>
  <si>
    <t>258д</t>
  </si>
  <si>
    <t>4701д, 4702д</t>
  </si>
  <si>
    <t>471</t>
  </si>
  <si>
    <t>479</t>
  </si>
  <si>
    <t>2.4.1 Трошоци за услуги</t>
  </si>
  <si>
    <t>2.4.2 Материјални трошоци</t>
  </si>
  <si>
    <t>2.4.3 Трошоци за резервирање и останати трошоци од работењето</t>
  </si>
  <si>
    <t>260а</t>
  </si>
  <si>
    <t>260б</t>
  </si>
  <si>
    <t>260в</t>
  </si>
  <si>
    <t>432,433,434,435,436,4371д,4372,439</t>
  </si>
  <si>
    <t>450,451,452,453д,454,455,456,459</t>
  </si>
  <si>
    <t>460,461,462,463,464,465,466,467,468,469</t>
  </si>
  <si>
    <t>Македонија</t>
  </si>
  <si>
    <t xml:space="preserve">    III. ПРИХОДИ ПО ОСНОВ НА ПРОВИЗИИ ОД РЕОСИГУРУВАЊЕ</t>
  </si>
  <si>
    <t>4370, 4371д, 453д</t>
  </si>
  <si>
    <t>A. ПРИХОДИ ОД РАБОТЕЊЕТО (201+210+223a+224+225)</t>
  </si>
  <si>
    <t>IV. ОСТАНАТИ ОСИГУРИТЕЛНО ТЕХНИЧКИ ПРИХОДИ, НАМАЛЕНИ ЗА РЕОСИГУРУВАЊЕ</t>
  </si>
  <si>
    <t>711, 712,713,714 719</t>
  </si>
  <si>
    <t>V. ОСТАНАТИ ПРИХОДИ</t>
  </si>
  <si>
    <t>1. Трошоци за стекнување (253+253a+254+255)</t>
  </si>
  <si>
    <t>1.3 Останати трошоци за стекнување</t>
  </si>
  <si>
    <t>1.4 Промена во одложените трошоци за стекнување (+/-)</t>
  </si>
  <si>
    <t>2.2 Трошоци за вработените (258а+258б+258в+258г+258д)</t>
  </si>
  <si>
    <t>2.4 Останати административни трошоци (260а+260б+260в)</t>
  </si>
  <si>
    <t>Консолидирани:</t>
  </si>
  <si>
    <t>(консолидирани)</t>
  </si>
  <si>
    <t>да</t>
  </si>
  <si>
    <t>не</t>
  </si>
  <si>
    <t>Balance Sheet</t>
  </si>
  <si>
    <t>Company Name:</t>
  </si>
  <si>
    <t>Reporting Period:</t>
  </si>
  <si>
    <t>Year:</t>
  </si>
  <si>
    <t>Consolidated</t>
  </si>
  <si>
    <t>Item</t>
  </si>
  <si>
    <t>AOP Number</t>
  </si>
  <si>
    <t>Notes</t>
  </si>
  <si>
    <t>Amounts</t>
  </si>
  <si>
    <t>Chart of accounts</t>
  </si>
  <si>
    <t>Current financial year</t>
  </si>
  <si>
    <t>Previous financial year</t>
  </si>
  <si>
    <t>1</t>
  </si>
  <si>
    <t>2</t>
  </si>
  <si>
    <t>4</t>
  </si>
  <si>
    <t>5</t>
  </si>
  <si>
    <t>ASSETS</t>
  </si>
  <si>
    <t>A. INTANGIBLE ASSETS (002+003)</t>
  </si>
  <si>
    <t>1. Goodwill</t>
  </si>
  <si>
    <t>2. Other intangible assets</t>
  </si>
  <si>
    <t>B. INVESTMENTS (005+013+021+041)</t>
  </si>
  <si>
    <t>I. LAND, BUILDINGS AND OTHER TANGIBLE ASSETS (006+009)</t>
  </si>
  <si>
    <t>1. Land and buildings occupied by an insurance
undertaking for its own activities (007+008)</t>
  </si>
  <si>
    <t>1.1 Land</t>
  </si>
  <si>
    <t>1.2 Buildings</t>
  </si>
  <si>
    <t>2. Land and buildings occupied by an insurance
undertaking for other purposes than performance of its own activities  (010+011+012)</t>
  </si>
  <si>
    <t>2.1 Land</t>
  </si>
  <si>
    <t>2.2  Buildings</t>
  </si>
  <si>
    <t>2.3 Other material assets</t>
  </si>
  <si>
    <t>II.FINANCIAL INVESTMENTS IN COMPANIES FORMING A GROUP - AFFILIATED UNDERTAKINGS, PARTICIPATING INTERESTS (014+015+016+017+018+019+020)</t>
  </si>
  <si>
    <t>1. Shares in affiliated undertakings</t>
  </si>
  <si>
    <t>2. Debt securities issued by, and loans to, affiliated undertakings</t>
  </si>
  <si>
    <t>3.  Participating interests</t>
  </si>
  <si>
    <t>4. Debt securities issued by, and loans to, undertakings with
which an insurance undertaking is linked by virtue of a
participating interest</t>
  </si>
  <si>
    <t>5. Other financial investments in affiliated undertakings</t>
  </si>
  <si>
    <t>6. Other financial investments in participating interests</t>
  </si>
  <si>
    <t>7. Investments in undertakings with which an insurance undertaking is linked by virtue of a participating interest</t>
  </si>
  <si>
    <t>III. OTHER FINANCIAL INVESTMENTS  (022+025+030+035+040)</t>
  </si>
  <si>
    <t>1. Financial investments held to maturity (023+024)</t>
  </si>
  <si>
    <t>1.1 Debt securities whose maturity is shorter than 1 year</t>
  </si>
  <si>
    <t>1.2 Debt securities whose maturity is longer than 1 year</t>
  </si>
  <si>
    <t>2. Financial investments available for sale (026+027+028+029)</t>
  </si>
  <si>
    <t>2.1 Debt securities whose maturity is shorter than 1 year</t>
  </si>
  <si>
    <t>2.2 Debt securities whose maturity is longer than 1 year</t>
  </si>
  <si>
    <t>2.3 Shares and other variable-yield securities</t>
  </si>
  <si>
    <t>2.4 Shares and units in unit trusts</t>
  </si>
  <si>
    <t>3. Financial investments held for trading (031+032+033+034)</t>
  </si>
  <si>
    <t>3.1 Debt securities whose maturity is shorter than 1 year</t>
  </si>
  <si>
    <t>3.2 Debt securities whose maturity is longer than 1 year</t>
  </si>
  <si>
    <t>3.3 Shares, units and other ownership instruments</t>
  </si>
  <si>
    <t>3.4 Shares and units in unit trusts</t>
  </si>
  <si>
    <t>4. Deposits, loans and other receivables (036+037+038+039)</t>
  </si>
  <si>
    <t>4.1 Deposits</t>
  </si>
  <si>
    <t>4.2 Loans collateralized with mortgage</t>
  </si>
  <si>
    <t>4.3 Other loans</t>
  </si>
  <si>
    <t>4.4 Other receivables</t>
  </si>
  <si>
    <t>5. Financial derivatives</t>
  </si>
  <si>
    <t>IV. DEPOSITS WITH CEDING UNDERTAKINGS</t>
  </si>
  <si>
    <t>C. CO-INSURERS' AND REINSURERS' SHARE IN GROSS TECHNICAL PROVISIONS  (043+044+045+046+047+048+049 )</t>
  </si>
  <si>
    <t>1. Co-insurers' and reinsurers' share in gross unearned premium provisions</t>
  </si>
  <si>
    <t>2. Co-insurers' and reinsurers' share in gross mathematical provisions</t>
  </si>
  <si>
    <t>3. Co-insurers' and reinsurers' share in gross claims provisions</t>
  </si>
  <si>
    <t>4. Co-insurers' and reinsurers' share in gross provisions for bonuses and rebates</t>
  </si>
  <si>
    <t>5. Co-insurers' and reinsurers' share in gross equilization provision</t>
  </si>
  <si>
    <t>6. Co-insurers' and reinsurers' share in other gross technical provisions</t>
  </si>
  <si>
    <t>7. Co-insurers' and reinsurers' share in gross technical provisions in life assurance contracts where the investment risk is born by the policyholders</t>
  </si>
  <si>
    <t>D. FINANCIAL INVESTMENTS WHERE THE POLICYHOLDER UNDERTAKES THE INVESTMENT RISK (INSURANCE CONTRACTS)</t>
  </si>
  <si>
    <t>E. PREPAYMENTS AND DEFERRED TAX (052+053)</t>
  </si>
  <si>
    <t>1. Deferred tax</t>
  </si>
  <si>
    <t>2. Prepayed tax</t>
  </si>
  <si>
    <t>F. DEBTORS  (055+059+063+067)</t>
  </si>
  <si>
    <t>I. Debtors arising out of direct insurance operations (056+057+058)</t>
  </si>
  <si>
    <t>1. Policyholders</t>
  </si>
  <si>
    <t>2. Intermediaries</t>
  </si>
  <si>
    <t>3. Other debtors arising out of direct insurance operations</t>
  </si>
  <si>
    <t>II. Debtors arising out of co-insurance and reinsurance operations (060+061+062)</t>
  </si>
  <si>
    <t>1. Debtors arising out of co-insurance and reinsurance premium</t>
  </si>
  <si>
    <t>2. Debtors arising out of co-insurance and reinsurance share in incurred claims</t>
  </si>
  <si>
    <t>3. Other debtors arising out of co-insurance and reinsurance operations</t>
  </si>
  <si>
    <t>III. OTHER DEBTORS (064+065+066)</t>
  </si>
  <si>
    <t>1. Other debtors arising out of direct insurance operations</t>
  </si>
  <si>
    <t>2. Debtors arising out of financial investments</t>
  </si>
  <si>
    <t>3. Other debtors</t>
  </si>
  <si>
    <t>IV. SUBSCRIBED UNPAID CAPITAL</t>
  </si>
  <si>
    <t>G. OTHER ASSETS  (069+072+077)</t>
  </si>
  <si>
    <t>I. TANGIBLE ASSETS FOR ITS OWN ACTIVITIES (OTHER THAN LAND AND BUILDINGS) (070+071)</t>
  </si>
  <si>
    <t>1. Equipment</t>
  </si>
  <si>
    <t>2. Other material assets</t>
  </si>
  <si>
    <t>II. CASH AT BANK AND IN HAND AND OTHER CASH EQUIVALENTS (073+074+075+076)</t>
  </si>
  <si>
    <t>1. Cash at bank</t>
  </si>
  <si>
    <t>2. Cash in hand</t>
  </si>
  <si>
    <t>3. Cash intended for coverage of the mathematical provision</t>
  </si>
  <si>
    <t>4. Other cash and cash equivalents</t>
  </si>
  <si>
    <t>III. STOCKS</t>
  </si>
  <si>
    <t>H. PREPAYMENTS AND ACCRUED INCOME  (079+080+081)</t>
  </si>
  <si>
    <t>1. Accrued interest and rent</t>
  </si>
  <si>
    <t>2. Deferred acquisition costs</t>
  </si>
  <si>
    <t>3. Other prepayments and deferrals</t>
  </si>
  <si>
    <t>I. NON-CURRENT ASSETS HELD FOR TRADING AND DISCONTINUED OPERATIONS</t>
  </si>
  <si>
    <t>J. TOTAL ASSETS (А+B+C+D+E+F+G+H+I)</t>
  </si>
  <si>
    <t>K. OFF BALANCE SHEET ASSETS</t>
  </si>
  <si>
    <t>LIABILITIES</t>
  </si>
  <si>
    <t>А. CAPITAL AND RESERVES (086+090+091+095+101-102+103-104)</t>
  </si>
  <si>
    <t>I. SUBSCRIBED CAPITAL (087+088+089)</t>
  </si>
  <si>
    <t>1. Subscribed capital from common shares</t>
  </si>
  <si>
    <t>2. Subscribed capital from preferred shares</t>
  </si>
  <si>
    <t>3. Subscribed but unpaid capital</t>
  </si>
  <si>
    <t>II. SHARE PREMIUM ACCOUNT</t>
  </si>
  <si>
    <t>III. REVALUATION RESERVE (092+093+094)</t>
  </si>
  <si>
    <t>1. Tangible assets</t>
  </si>
  <si>
    <t>2. Financial investments</t>
  </si>
  <si>
    <t>3. Other revaluation reserves</t>
  </si>
  <si>
    <t>IV. RESERVES (096+097+098-099+100)</t>
  </si>
  <si>
    <t>1. Legal reserves</t>
  </si>
  <si>
    <t>2. Statutory reserve</t>
  </si>
  <si>
    <t>3. Own shares reserve</t>
  </si>
  <si>
    <t xml:space="preserve">4. Own shares </t>
  </si>
  <si>
    <t>5 Other reserves</t>
  </si>
  <si>
    <t xml:space="preserve">V. NET PROFIT BROUGHT FORWARD </t>
  </si>
  <si>
    <t>VI. LOSS BROUGHT FORWARD</t>
  </si>
  <si>
    <t>VII. PROFIT FOR THE ACCOUNTING PERIOD</t>
  </si>
  <si>
    <t>VIII.  LOSS FOR THE ACCOUNTING PERIOD</t>
  </si>
  <si>
    <t>B. SUBORDINATED LIABILITIES</t>
  </si>
  <si>
    <t>C. GROSS TECHNICAL PROVISIONS  (107+108+109+110+111+112)</t>
  </si>
  <si>
    <t>106</t>
  </si>
  <si>
    <t>I. Gross unearned premium provisions</t>
  </si>
  <si>
    <t>107</t>
  </si>
  <si>
    <t>II. Gross mathematical provision</t>
  </si>
  <si>
    <t>III. Gross claims provisions</t>
  </si>
  <si>
    <t>IV. Gross provisions for bonuses and rebates</t>
  </si>
  <si>
    <t>V. Gross equilization provision</t>
  </si>
  <si>
    <t>VI. Other gross technical provisions</t>
  </si>
  <si>
    <t>D. GROSS TECHNICAL PROVISIONS RELATED TO INSURANCE CONTRACTS WHERE THE INVESTMENT RISK IS BORNE BY THE POLICYHOLDERS</t>
  </si>
  <si>
    <t>E. OTHER PROVISIONS (115+116)</t>
  </si>
  <si>
    <t>1. Provisions for pensions and similar obligations</t>
  </si>
  <si>
    <t>2. Other provisions</t>
  </si>
  <si>
    <t>F.DEFERRED AND CURRENT TAX LIABILITIES (118+119)</t>
  </si>
  <si>
    <t>1. Deferred tax liabilities</t>
  </si>
  <si>
    <t>2. Current tax liabilities</t>
  </si>
  <si>
    <t>G. DEPOSITS RECEIVED FROM REINSURERS</t>
  </si>
  <si>
    <t>H. CREDITORS  (122+126+130)</t>
  </si>
  <si>
    <t>I. CREDITORS ARISING OUT OF DIRECT INSURANCE OPERATIONS (123+124+125)</t>
  </si>
  <si>
    <t>123</t>
  </si>
  <si>
    <t>3. Other creditors arising out of direct insurance operations</t>
  </si>
  <si>
    <t>II. CREDITORS ARISING OUT OF CO-INSURANCE AND REINSURANCE OPERATIONS (127+128+129)</t>
  </si>
  <si>
    <t>1. Creditors arising out of co-insurance and reinsurance premium</t>
  </si>
  <si>
    <t>2. Creditors arising out of co-insurance and reinsurance share in incurred claims</t>
  </si>
  <si>
    <t>3. Other creditors arising out of co-insurance and reinsurance operations</t>
  </si>
  <si>
    <t>III. OTHER CREDITORS (131+132+133)</t>
  </si>
  <si>
    <t>1. Other creditors arising out of direct insurance operations</t>
  </si>
  <si>
    <t>2. Creditors arising out of financial investments</t>
  </si>
  <si>
    <t>3. Other creditors</t>
  </si>
  <si>
    <t xml:space="preserve">I. ACCRUALS AND DEFERRED INCOME </t>
  </si>
  <si>
    <t>134</t>
  </si>
  <si>
    <t>J. NON-CURRENT LIABILITIES HELD FOR TRADING AND DISCONTINUED OPERATIONS</t>
  </si>
  <si>
    <t>135</t>
  </si>
  <si>
    <t>K. TOTAL LIABILITIES А+B+C+D+E+F+G+H+I+J</t>
  </si>
  <si>
    <t>136</t>
  </si>
  <si>
    <t>L. OFF BALANCE SHEET LIABILITIES</t>
  </si>
  <si>
    <t>137</t>
  </si>
  <si>
    <t>Profit and Loss Account</t>
  </si>
  <si>
    <t>A. REVENUE (201+210+224+225)</t>
  </si>
  <si>
    <t>200</t>
  </si>
  <si>
    <t>I. EARNED PREMIUMS (NET EARNED PREMIUM) (202+203+204-205-206-207+208+209)</t>
  </si>
  <si>
    <t>201</t>
  </si>
  <si>
    <t>1. Gross written premiums from direct insurance operations</t>
  </si>
  <si>
    <t>700</t>
  </si>
  <si>
    <t>2. Gross written premiums from co-insurance operations</t>
  </si>
  <si>
    <t>203</t>
  </si>
  <si>
    <t>701</t>
  </si>
  <si>
    <t>3. Gross written premiums from reinsurance/retrocession operations</t>
  </si>
  <si>
    <t>204</t>
  </si>
  <si>
    <t>702</t>
  </si>
  <si>
    <t>4. Gross written premiums ceded to co-insurance</t>
  </si>
  <si>
    <t>205</t>
  </si>
  <si>
    <t>703</t>
  </si>
  <si>
    <t>5. Gross written premiums ceded to reinsurance/retrocession</t>
  </si>
  <si>
    <t>206</t>
  </si>
  <si>
    <t>704</t>
  </si>
  <si>
    <t>6. Changes in the gross unearned premium provisions</t>
  </si>
  <si>
    <t>207</t>
  </si>
  <si>
    <t>705</t>
  </si>
  <si>
    <t>7. Changes in the gross unearned premium provisions - co-insurer's share</t>
  </si>
  <si>
    <t>208</t>
  </si>
  <si>
    <t>706</t>
  </si>
  <si>
    <t>8. Changes in the gross unearned premium provisions - reinsurer's share</t>
  </si>
  <si>
    <t>II. INVESTMENT INCOME   (211+212+216+217+218+219+223)</t>
  </si>
  <si>
    <t>210</t>
  </si>
  <si>
    <t>1.Income from participating interests, with a separate indication of that
derived from affiliated undertakings</t>
  </si>
  <si>
    <t>211</t>
  </si>
  <si>
    <t>2. Income from land and buildings (213+214+215)</t>
  </si>
  <si>
    <t>2.1 Income from rent</t>
  </si>
  <si>
    <t>213</t>
  </si>
  <si>
    <t>2.2 Value re-adjustments on investments</t>
  </si>
  <si>
    <t>214</t>
  </si>
  <si>
    <t>2.3 Gains on the realization of investments</t>
  </si>
  <si>
    <t>215</t>
  </si>
  <si>
    <t>7263</t>
  </si>
  <si>
    <t>3. Interest income</t>
  </si>
  <si>
    <t>216</t>
  </si>
  <si>
    <t>4. Changes in the foreign exchange rates</t>
  </si>
  <si>
    <t>217</t>
  </si>
  <si>
    <t>5. Value adjustment (unrealized gains, arriving at fair value)</t>
  </si>
  <si>
    <t>218</t>
  </si>
  <si>
    <t>6. Realized gains from realization of financial assets - capital gain (220+221+222)</t>
  </si>
  <si>
    <t>219</t>
  </si>
  <si>
    <t>6.1 Financial investments available for sale</t>
  </si>
  <si>
    <t>220</t>
  </si>
  <si>
    <t>6.2 Financial investments held for trading (at fair value)</t>
  </si>
  <si>
    <t>221</t>
  </si>
  <si>
    <t>6.3 Other financial investments</t>
  </si>
  <si>
    <t>222</t>
  </si>
  <si>
    <t>7. Other investment income</t>
  </si>
  <si>
    <t>223</t>
  </si>
  <si>
    <t>224</t>
  </si>
  <si>
    <t>710, 711, 712, 719</t>
  </si>
  <si>
    <t>225</t>
  </si>
  <si>
    <t>B. EXPENSES (227+235+245+248+251+261+271+274+275)</t>
  </si>
  <si>
    <t>226</t>
  </si>
  <si>
    <t>I. INCURRED CLAIMS (NET CLAIMS INCURRED COSTS) (228-229-230-231+232-233-234)</t>
  </si>
  <si>
    <t>227</t>
  </si>
  <si>
    <t xml:space="preserve">1. Gross claims paid </t>
  </si>
  <si>
    <t>228</t>
  </si>
  <si>
    <t>2. Deduction for the income from gross realized recourse receivables</t>
  </si>
  <si>
    <t>229</t>
  </si>
  <si>
    <t>3. Gross claims paid, co-insurer's share</t>
  </si>
  <si>
    <t>230</t>
  </si>
  <si>
    <t>4. Gross claims paid, reinsurer's/retrocessionare's share</t>
  </si>
  <si>
    <t>231</t>
  </si>
  <si>
    <t>5. Changes in the gross claims provisions</t>
  </si>
  <si>
    <t>232</t>
  </si>
  <si>
    <t>6. Changes in the gross claims provisions - co-insurer's share</t>
  </si>
  <si>
    <t>233</t>
  </si>
  <si>
    <t>7. Changes in the gross claims provisions - re-insurer's share</t>
  </si>
  <si>
    <t>234</t>
  </si>
  <si>
    <t>II. CHANGES IN THE OTHER TECHNICAL PROVISIONS, NET OF REINSURANCE (236+239+242)</t>
  </si>
  <si>
    <t>235</t>
  </si>
  <si>
    <t>1. Changes in the mathematical provision, net of reinsurance  (237-238)</t>
  </si>
  <si>
    <t>236</t>
  </si>
  <si>
    <t xml:space="preserve">1.1 Changes in the gross mathematical provision </t>
  </si>
  <si>
    <t>237</t>
  </si>
  <si>
    <t>1.2 Changes in the gross mathematical provision  - co-insurer's/reinsurer's share</t>
  </si>
  <si>
    <t>238</t>
  </si>
  <si>
    <t>2. Changes in the equilization provision, net of reinsurance (240-241)</t>
  </si>
  <si>
    <t>239</t>
  </si>
  <si>
    <t>2.1. Changes in the gross equilization provision</t>
  </si>
  <si>
    <t>240</t>
  </si>
  <si>
    <t>2.2 Changes in the gross equilization provision  -co-insurer's/reinsurer's share</t>
  </si>
  <si>
    <t>241</t>
  </si>
  <si>
    <t>3. Changes in the other technical provisions, net of reinsurance (243-244)</t>
  </si>
  <si>
    <t>242</t>
  </si>
  <si>
    <t xml:space="preserve">3.1 Changes in the other gross technical provisions </t>
  </si>
  <si>
    <t>243</t>
  </si>
  <si>
    <t>3.2 Changes in the other gross technical provisions  – co-insurer's/reinsurer's share</t>
  </si>
  <si>
    <t>244</t>
  </si>
  <si>
    <t>III. CHANGES IN THE GROSS MATHEMATICAL PROVISION RELATED TO LIFE INSURANCE CONTRACTS WHERE THE INVESTMENT RISK IS BORNE BY THE POLICYHOLDERS, NET OF REINSURANCE  (246-247)</t>
  </si>
  <si>
    <t>245</t>
  </si>
  <si>
    <t>1. Changes in the gross mathematical provision related to life insurance contracts where the investment risk is borne by the policyholder</t>
  </si>
  <si>
    <t>246</t>
  </si>
  <si>
    <t>2. Changes in the gross mathematical provision related to life insurance contracts where the investment risk is borne by the policyholder – co-insurer's/reinsurer's share</t>
  </si>
  <si>
    <t>IV. BONUSES AND REBATES, NET OF REINSURANCE (249+250)</t>
  </si>
  <si>
    <t>248</t>
  </si>
  <si>
    <t>1. Bonuses (resulting from experience of the business as a whole)</t>
  </si>
  <si>
    <t>249</t>
  </si>
  <si>
    <t>2. Rebates (resulting from experience of the performance of the individual contracts)</t>
  </si>
  <si>
    <t>250</t>
  </si>
  <si>
    <t>V. NET COSTS RELATED TO DIRECT INSURANCE OPERATIONS (252+256)</t>
  </si>
  <si>
    <t>251</t>
  </si>
  <si>
    <t>1. Acquisition costs (253+254+255)</t>
  </si>
  <si>
    <t>252</t>
  </si>
  <si>
    <t>1.1 Commision</t>
  </si>
  <si>
    <t>253</t>
  </si>
  <si>
    <t>1.2 Other acquisition costs</t>
  </si>
  <si>
    <t>254</t>
  </si>
  <si>
    <t xml:space="preserve">4370, 4371д, 453д, 4700, </t>
  </si>
  <si>
    <t>1.3 Change in deferred acquisition costs (+/-)</t>
  </si>
  <si>
    <t>255</t>
  </si>
  <si>
    <t>2. Administrative expenses  (257+258+259+260)</t>
  </si>
  <si>
    <t>256</t>
  </si>
  <si>
    <t>2.1 Depreciation of the tangible assets for its own activities</t>
  </si>
  <si>
    <t>257</t>
  </si>
  <si>
    <t>2.2 Staff costs</t>
  </si>
  <si>
    <t>258</t>
  </si>
  <si>
    <t>4701, 4702, 471, 479</t>
  </si>
  <si>
    <t>2.3 Costs for services performed by individuals on occasional basis (on contractual basis) including all the taxes related to those contracts</t>
  </si>
  <si>
    <t>259</t>
  </si>
  <si>
    <t>2.4 Other administrative expenses</t>
  </si>
  <si>
    <t>260</t>
  </si>
  <si>
    <t>432, 433,434, 435, 436, 4371д, 4372, 439, 450,451,452,453д, 454,455,456,459, 460, 461,462,463,464,465,466,467,468,469</t>
  </si>
  <si>
    <t>VI. INVESTMENT CHARGES (262+263+264+265+266+270)</t>
  </si>
  <si>
    <t>261</t>
  </si>
  <si>
    <t>1. Depreciation and value adjustment of tangible assets not used for its own activities</t>
  </si>
  <si>
    <t>262</t>
  </si>
  <si>
    <t>2. Interest charges</t>
  </si>
  <si>
    <t>263</t>
  </si>
  <si>
    <t>3. Changes in foreign exchange rates</t>
  </si>
  <si>
    <t>264</t>
  </si>
  <si>
    <t>4. Value adjustment (unrealized gains, arriving at fair value)</t>
  </si>
  <si>
    <t>265</t>
  </si>
  <si>
    <t>5. Realized losses from realization of financial assets - capital loss (267+268+269)</t>
  </si>
  <si>
    <t>266</t>
  </si>
  <si>
    <t>5.1 Financial investments available for sale</t>
  </si>
  <si>
    <t>267</t>
  </si>
  <si>
    <t>4841</t>
  </si>
  <si>
    <t>5.2 Financial investments held for trading (at fair value)</t>
  </si>
  <si>
    <t>268</t>
  </si>
  <si>
    <t>5.3 Other financial investments</t>
  </si>
  <si>
    <t>269</t>
  </si>
  <si>
    <t>6. Other investment charges</t>
  </si>
  <si>
    <t>270</t>
  </si>
  <si>
    <t>VII. OTHER INSURANCE RELATED COSTS, NET OF REINSURANCE (272+273)</t>
  </si>
  <si>
    <t>271</t>
  </si>
  <si>
    <t>1. Prevention funds</t>
  </si>
  <si>
    <t>272</t>
  </si>
  <si>
    <t>2. Other insurance related costs, net of reinsurance</t>
  </si>
  <si>
    <t>273</t>
  </si>
  <si>
    <t>VIII. VALUE ADJUSTMENT OF THE DEBTS OWED BY POLICYHOLDERS</t>
  </si>
  <si>
    <t>274</t>
  </si>
  <si>
    <t>IX. OTHER EXPENDITURES, INCLUDING VALUE ADJUSTMENTS</t>
  </si>
  <si>
    <t>275</t>
  </si>
  <si>
    <t>X. PROFIT FOR THE FINANCIAL YEAR BEFORE TAX (200-226)</t>
  </si>
  <si>
    <t>276</t>
  </si>
  <si>
    <t>XI. LOSS FOR THE FINANCIAL YEAR BEFORE TAX (226-200)</t>
  </si>
  <si>
    <t>277</t>
  </si>
  <si>
    <t>XII. INCOME TAX I.E. TAX ON LOSSES</t>
  </si>
  <si>
    <t>278</t>
  </si>
  <si>
    <t>XIII. DEFERRED TAX</t>
  </si>
  <si>
    <t>279</t>
  </si>
  <si>
    <t>XIV. PROFIT FOR THE FINANCIAL YEAR AFTER TAX (276-278-279)</t>
  </si>
  <si>
    <t>XV. LOSS FOR THE FINANCIAL YEAR AFTER TAX (277-278-279)</t>
  </si>
  <si>
    <t>281</t>
  </si>
  <si>
    <t>Cash Flow Statement</t>
  </si>
  <si>
    <t>ITEM</t>
  </si>
  <si>
    <t>Amount</t>
  </si>
  <si>
    <t>A. Cash flow from direct insurance operation</t>
  </si>
  <si>
    <t>I. Cash inflows from direct insurance operations  (301+302+303+304+305)</t>
  </si>
  <si>
    <t>300</t>
  </si>
  <si>
    <t>1. Insurance and co-insurance premiums and advance payments</t>
  </si>
  <si>
    <t>301</t>
  </si>
  <si>
    <t>2. Reinsurance and retrocession premiums</t>
  </si>
  <si>
    <t>302</t>
  </si>
  <si>
    <t>3. Co-insurance and reinsurance share in claims paid</t>
  </si>
  <si>
    <t>303</t>
  </si>
  <si>
    <t>4. Interest received from direct insurance operations</t>
  </si>
  <si>
    <t>304</t>
  </si>
  <si>
    <t>5. Other inflows from insurance operations</t>
  </si>
  <si>
    <t>305</t>
  </si>
  <si>
    <t>II. Cash outflows from insurance operations (307+308+309+310+311+312+313+314)</t>
  </si>
  <si>
    <t>306</t>
  </si>
  <si>
    <t>1. Claims and other benefits paid, paid claims from co-insurance operations and advance payments</t>
  </si>
  <si>
    <t>307</t>
  </si>
  <si>
    <t>2. Paid claims from reinsurance and retrocession operations</t>
  </si>
  <si>
    <t>308</t>
  </si>
  <si>
    <t>3. Co-insurance, reinsurance and retrocession premiums paid</t>
  </si>
  <si>
    <t>309</t>
  </si>
  <si>
    <t>4. Acquisition costs and other personal expenditures</t>
  </si>
  <si>
    <t>310</t>
  </si>
  <si>
    <t>5. Other acquisition costs</t>
  </si>
  <si>
    <t>311</t>
  </si>
  <si>
    <t xml:space="preserve">6. Interest paid </t>
  </si>
  <si>
    <t>312</t>
  </si>
  <si>
    <t>7. Income tax and other taxes and levies</t>
  </si>
  <si>
    <t>313</t>
  </si>
  <si>
    <t xml:space="preserve">8. Other outflows arising out of direct insurance operations </t>
  </si>
  <si>
    <t>314</t>
  </si>
  <si>
    <t>III. Net cash inflows from direct insurance operations (300-306)</t>
  </si>
  <si>
    <t>315</t>
  </si>
  <si>
    <t>IV. Net cash outflows from direct insurance operations (306-300)</t>
  </si>
  <si>
    <t>316</t>
  </si>
  <si>
    <t>B. Cash flows from investments</t>
  </si>
  <si>
    <t>I. Cash inflows from investments (318+319+320+321+322+323+324+325)</t>
  </si>
  <si>
    <t>317</t>
  </si>
  <si>
    <t>1. Intangible assets</t>
  </si>
  <si>
    <t>318</t>
  </si>
  <si>
    <t>2. Tangible assets</t>
  </si>
  <si>
    <t>319</t>
  </si>
  <si>
    <t>3. Tangible assets not used for own insurance activities</t>
  </si>
  <si>
    <t>320</t>
  </si>
  <si>
    <t>4. Affiliated undertakings and Participating interests</t>
  </si>
  <si>
    <t>321</t>
  </si>
  <si>
    <t>5. Held to maturity</t>
  </si>
  <si>
    <t>322</t>
  </si>
  <si>
    <t>6. Other financial investments</t>
  </si>
  <si>
    <t>323</t>
  </si>
  <si>
    <t>7. Dividends and other profit participations</t>
  </si>
  <si>
    <t>324</t>
  </si>
  <si>
    <t>8. Interest received</t>
  </si>
  <si>
    <t>325</t>
  </si>
  <si>
    <t>II. Cash outflows from investments (327+328+329+330+331+332+333+334)</t>
  </si>
  <si>
    <t>326</t>
  </si>
  <si>
    <t>327</t>
  </si>
  <si>
    <t>328</t>
  </si>
  <si>
    <t>329</t>
  </si>
  <si>
    <t>330</t>
  </si>
  <si>
    <t>331</t>
  </si>
  <si>
    <t>332</t>
  </si>
  <si>
    <t>333</t>
  </si>
  <si>
    <t>8. Interest paid</t>
  </si>
  <si>
    <t>334</t>
  </si>
  <si>
    <t>III. Net cash inflows from investments (317-326)</t>
  </si>
  <si>
    <t>335</t>
  </si>
  <si>
    <t>IV. Net cash outflows from investment (326-317)</t>
  </si>
  <si>
    <t>336</t>
  </si>
  <si>
    <t>C. Cash flows from financial activities</t>
  </si>
  <si>
    <t>I. Cash inflows from financial activities (338+339+340)</t>
  </si>
  <si>
    <t>337</t>
  </si>
  <si>
    <t>1. Paid in share capital</t>
  </si>
  <si>
    <t>338</t>
  </si>
  <si>
    <t>2. Short-term and long-term debts and loans</t>
  </si>
  <si>
    <t>339</t>
  </si>
  <si>
    <t>3. Other long-term and short-term debts</t>
  </si>
  <si>
    <t>340</t>
  </si>
  <si>
    <t>II. Cash outflows from financial activities (342+343+344)</t>
  </si>
  <si>
    <t>341</t>
  </si>
  <si>
    <t>1. Short-term and long-term debts and loans</t>
  </si>
  <si>
    <t>342</t>
  </si>
  <si>
    <t>2. Purchase of own shares</t>
  </si>
  <si>
    <t>343</t>
  </si>
  <si>
    <t>3. Dividends paid</t>
  </si>
  <si>
    <t>344</t>
  </si>
  <si>
    <t>III. Net cash inflows from financial activities (337-341)</t>
  </si>
  <si>
    <t>345</t>
  </si>
  <si>
    <t>IV. Net cash outflows from financial activities (341-337)</t>
  </si>
  <si>
    <t>346</t>
  </si>
  <si>
    <t>D. TOTAL CASH INFLOWS (300+317+337)</t>
  </si>
  <si>
    <t>347</t>
  </si>
  <si>
    <t>E. TOTAL CASH OUTFLOWS (306+326+341)</t>
  </si>
  <si>
    <t>348</t>
  </si>
  <si>
    <t>F. NET CASH INFLOWS (347-348)</t>
  </si>
  <si>
    <t>349</t>
  </si>
  <si>
    <t>G. NET CASH OUTFLOWS (348-347)</t>
  </si>
  <si>
    <t>350</t>
  </si>
  <si>
    <t>H. CASH AND CASH EQUIVALENTS AT THE BEGINNING OF THE ACCOUNTING PERIOD</t>
  </si>
  <si>
    <t>351</t>
  </si>
  <si>
    <t>I. EFECT OF THE CHANGES IN FOREIGN EXCHANGE RATES IN CASH AND CASH EQUIVALENTS</t>
  </si>
  <si>
    <t>352</t>
  </si>
  <si>
    <t>J. CASH AND CASH EQUIVALENTS AT THE END OF THE ACCOUNTING PERIOD
 (349-350+351+352))</t>
  </si>
  <si>
    <t>353</t>
  </si>
  <si>
    <t>Changes in equity statement</t>
  </si>
  <si>
    <t>Number</t>
  </si>
  <si>
    <t>Shareholders capital</t>
  </si>
  <si>
    <t>Share premium</t>
  </si>
  <si>
    <t>Reserves</t>
  </si>
  <si>
    <t>Purchased own shares</t>
  </si>
  <si>
    <t>Revaluation reserve</t>
  </si>
  <si>
    <t>Profit carried forward (+) or Loss carried forward (-)</t>
  </si>
  <si>
    <t>Profit (+) / Loss (-) for the current year</t>
  </si>
  <si>
    <t>Total capital and reserves</t>
  </si>
  <si>
    <t>Legal reserves</t>
  </si>
  <si>
    <t>Statutory Reserves</t>
  </si>
  <si>
    <t>Own shares reserves</t>
  </si>
  <si>
    <t>Other reserves</t>
  </si>
  <si>
    <t>Total reserves</t>
  </si>
  <si>
    <t>6</t>
  </si>
  <si>
    <t>8</t>
  </si>
  <si>
    <t>9</t>
  </si>
  <si>
    <t>10</t>
  </si>
  <si>
    <t>11</t>
  </si>
  <si>
    <t>Financial position at 1 January previous financial year</t>
  </si>
  <si>
    <t>Changes in the accounting policies</t>
  </si>
  <si>
    <t>Errors and omissions corrections for the previous period</t>
  </si>
  <si>
    <t>Financial position at 1 January previous financial year - adjusted</t>
  </si>
  <si>
    <t>Profit or loss for the previous financial year</t>
  </si>
  <si>
    <t>Changes in equity not attributable to owners</t>
  </si>
  <si>
    <t>Unrealized gains/losses from tangible assets</t>
  </si>
  <si>
    <t>Unrealized gains/losses from financial investments available for sale</t>
  </si>
  <si>
    <t>Realized gains/losses from financial investments available for sale</t>
  </si>
  <si>
    <t>Other changes in equity not attributable to owners</t>
  </si>
  <si>
    <t>Changes in equity attributable to the owners</t>
  </si>
  <si>
    <t>IV.</t>
  </si>
  <si>
    <t>Increase/Decrease of the shareholders capital</t>
  </si>
  <si>
    <t>Other paid in capital by the shareholders</t>
  </si>
  <si>
    <t>Dividends paid out</t>
  </si>
  <si>
    <t>Other profit distributions to the shareholders</t>
  </si>
  <si>
    <t>Financial position at 31 December previous financial year</t>
  </si>
  <si>
    <t>Financial position at 1 January current financial year</t>
  </si>
  <si>
    <t>Financial position at 1 January current financial year - adjusted</t>
  </si>
  <si>
    <t>Profit or loss for the current financial year</t>
  </si>
  <si>
    <t>Financial position at 31 December current financial year</t>
  </si>
  <si>
    <t>Consolidated report</t>
  </si>
  <si>
    <t>Year</t>
  </si>
  <si>
    <t>IV. OTHER INSURANCE RELATED REVENUE, NET OF REINSURANCE</t>
  </si>
  <si>
    <t>V. OTHER REVENUE</t>
  </si>
  <si>
    <t>2.2.1 Salaries and contributions</t>
  </si>
  <si>
    <t xml:space="preserve">    III. INSURANCE COMMISION REVENUES FROM REINSURANCE</t>
  </si>
  <si>
    <t>2.2.2 Salary taxes and contributions</t>
  </si>
  <si>
    <t>2.2.3 Social security contribitions</t>
  </si>
  <si>
    <t>2.2.4 Voluntary pension contributions for employees</t>
  </si>
  <si>
    <t>2.2.5 Other administrative expenses</t>
  </si>
  <si>
    <t>1.2 Gross salaries for in-house brokers</t>
  </si>
  <si>
    <t>2.4.1 Service costs</t>
  </si>
  <si>
    <t>2.4.2 Material costs</t>
  </si>
  <si>
    <t>2.4.3 Provisions and other costs</t>
  </si>
  <si>
    <t>Ревидиран:</t>
  </si>
  <si>
    <t>МАКЕДОНИЈА осигурување АД Скопје - Виена Иншуренс Груп</t>
  </si>
  <si>
    <t>Маргарета Поповска Гошева</t>
  </si>
  <si>
    <t>Бошко Андов</t>
  </si>
  <si>
    <t>Билјана Николовска Митева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</si>
</sst>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\ #,##0\ \);_(* &quot;-&quot;??_);_(\ @_ \)"/>
    <numFmt numFmtId="165" formatCode="[$DEM]&quot; &quot;#,##0.00"/>
  </numFmts>
  <fonts count="54" x14ac:knownFonts="1">
    <font>
      <sz val="10"/>
      <name val="Arial"/>
      <family val="2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Narrow"/>
      <family val="2"/>
      <charset val="204"/>
    </font>
    <font>
      <b/>
      <i/>
      <sz val="8"/>
      <name val="Arial"/>
      <family val="2"/>
      <charset val="161"/>
    </font>
    <font>
      <b/>
      <i/>
      <sz val="10"/>
      <name val="Arial"/>
      <family val="2"/>
      <charset val="161"/>
    </font>
    <font>
      <i/>
      <sz val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3"/>
      <name val="Arial Narrow"/>
      <family val="2"/>
      <charset val="204"/>
    </font>
    <font>
      <sz val="8"/>
      <name val="Arial"/>
      <family val="2"/>
    </font>
    <font>
      <b/>
      <sz val="13"/>
      <name val="Arial Narrow"/>
      <family val="2"/>
    </font>
    <font>
      <sz val="8"/>
      <name val="Arial"/>
      <family val="2"/>
      <charset val="161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14"/>
      <name val="Arial"/>
      <family val="2"/>
      <charset val="204"/>
    </font>
    <font>
      <b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63"/>
      <name val="Arial"/>
      <family val="2"/>
      <charset val="204"/>
    </font>
    <font>
      <sz val="9"/>
      <color indexed="63"/>
      <name val="Arial"/>
      <family val="2"/>
      <charset val="204"/>
    </font>
    <font>
      <b/>
      <sz val="9"/>
      <color indexed="63"/>
      <name val="Arial"/>
      <family val="2"/>
      <charset val="204"/>
    </font>
    <font>
      <u/>
      <sz val="12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6"/>
      <color indexed="63"/>
      <name val="Arial"/>
      <family val="2"/>
      <charset val="204"/>
    </font>
    <font>
      <b/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color theme="0"/>
      <name val="Arial"/>
      <family val="2"/>
      <charset val="204"/>
    </font>
    <font>
      <b/>
      <sz val="9"/>
      <color theme="0" tint="-0.14999847407452621"/>
      <name val="Arial"/>
      <family val="2"/>
      <charset val="204"/>
    </font>
    <font>
      <sz val="10"/>
      <name val="Arial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indexed="9"/>
        <bgColor indexed="9"/>
      </patternFill>
    </fill>
  </fills>
  <borders count="2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double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 style="double">
        <color indexed="64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medium">
        <color rgb="FF000000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indexed="64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1" tint="0.499984740745262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ck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/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24994659260841701"/>
      </right>
      <top style="thin">
        <color rgb="FF000000"/>
      </top>
      <bottom style="thin">
        <color theme="1" tint="0.499984740745262"/>
      </bottom>
      <diagonal/>
    </border>
    <border>
      <left style="thin">
        <color theme="0" tint="-0.24994659260841701"/>
      </left>
      <right style="medium">
        <color rgb="FF000000"/>
      </right>
      <top style="thin">
        <color rgb="FF000000"/>
      </top>
      <bottom style="thin">
        <color theme="1" tint="0.499984740745262"/>
      </bottom>
      <diagonal/>
    </border>
    <border>
      <left style="thin">
        <color theme="0" tint="-0.24994659260841701"/>
      </left>
      <right style="medium">
        <color rgb="FF000000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thin">
        <color theme="1" tint="0.499984740745262"/>
      </top>
      <bottom style="thin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thin">
        <color theme="1" tint="0.499984740745262"/>
      </top>
      <bottom/>
      <diagonal/>
    </border>
    <border>
      <left/>
      <right style="thin">
        <color theme="0" tint="-0.24994659260841701"/>
      </right>
      <top style="thin">
        <color rgb="FF000000"/>
      </top>
      <bottom style="medium">
        <color rgb="FF000000"/>
      </bottom>
      <diagonal/>
    </border>
    <border>
      <left style="thin">
        <color theme="0" tint="-0.24994659260841701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1" tint="0.499984740745262"/>
      </left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1" tint="0.49998474074526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 tint="0.499984740745262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ck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theme="0" tint="-0.24994659260841701"/>
      </bottom>
      <diagonal/>
    </border>
    <border>
      <left style="medium">
        <color rgb="FF00000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rgb="FF00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indexed="64"/>
      </top>
      <bottom/>
      <diagonal/>
    </border>
    <border>
      <left style="thin">
        <color theme="0" tint="-0.24994659260841701"/>
      </left>
      <right style="thick">
        <color indexed="64"/>
      </right>
      <top style="thick">
        <color indexed="64"/>
      </top>
      <bottom/>
      <diagonal/>
    </border>
    <border>
      <left style="thin">
        <color theme="0" tint="-0.24994659260841701"/>
      </left>
      <right/>
      <top style="thick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/>
      <top style="double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8"/>
      </bottom>
      <diagonal/>
    </border>
    <border>
      <left style="thick">
        <color indexed="8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ck">
        <color indexed="64"/>
      </left>
      <right/>
      <top/>
      <bottom style="thin">
        <color theme="0" tint="-0.24994659260841701"/>
      </bottom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1" tint="0.499984740745262"/>
      </bottom>
      <diagonal/>
    </border>
    <border>
      <left style="medium">
        <color rgb="FF000000"/>
      </left>
      <right/>
      <top/>
      <bottom style="thin">
        <color theme="0" tint="-0.24994659260841701"/>
      </bottom>
      <diagonal/>
    </border>
    <border>
      <left style="medium">
        <color rgb="FF00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000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000000"/>
      </left>
      <right/>
      <top style="thin">
        <color theme="1" tint="0.499984740745262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rgb="FF000000"/>
      </bottom>
      <diagonal/>
    </border>
    <border>
      <left style="medium">
        <color rgb="FF000000"/>
      </left>
      <right/>
      <top style="thin">
        <color theme="1" tint="0.499984740745262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4">
    <xf numFmtId="0" fontId="0" fillId="0" borderId="0"/>
    <xf numFmtId="0" fontId="4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31" fillId="0" borderId="0"/>
    <xf numFmtId="0" fontId="10" fillId="6" borderId="1" applyBorder="0">
      <alignment vertical="center" wrapText="1"/>
    </xf>
    <xf numFmtId="0" fontId="27" fillId="7" borderId="0" applyBorder="0">
      <alignment vertical="center" wrapText="1"/>
    </xf>
    <xf numFmtId="43" fontId="49" fillId="0" borderId="0" applyFont="0" applyFill="0" applyBorder="0" applyAlignment="0" applyProtection="0"/>
    <xf numFmtId="165" fontId="49" fillId="0" borderId="0"/>
    <xf numFmtId="165" fontId="53" fillId="0" borderId="0"/>
    <xf numFmtId="165" fontId="26" fillId="0" borderId="0"/>
  </cellStyleXfs>
  <cellXfs count="574">
    <xf numFmtId="0" fontId="1" fillId="0" borderId="0" xfId="0" applyFont="1"/>
    <xf numFmtId="0" fontId="1" fillId="0" borderId="0" xfId="4"/>
    <xf numFmtId="0" fontId="41" fillId="0" borderId="0" xfId="4" applyFont="1"/>
    <xf numFmtId="0" fontId="1" fillId="0" borderId="0" xfId="4" applyAlignment="1">
      <alignment vertical="center"/>
    </xf>
    <xf numFmtId="0" fontId="41" fillId="0" borderId="0" xfId="4" applyFont="1" applyAlignment="1">
      <alignment vertical="center"/>
    </xf>
    <xf numFmtId="0" fontId="25" fillId="0" borderId="0" xfId="4" applyFont="1" applyAlignment="1">
      <alignment vertical="top" wrapText="1"/>
    </xf>
    <xf numFmtId="0" fontId="25" fillId="0" borderId="0" xfId="4" applyFont="1" applyAlignment="1">
      <alignment vertical="top"/>
    </xf>
    <xf numFmtId="0" fontId="1" fillId="0" borderId="37" xfId="4" applyBorder="1" applyAlignment="1">
      <alignment vertical="center"/>
    </xf>
    <xf numFmtId="0" fontId="1" fillId="0" borderId="38" xfId="4" applyBorder="1" applyAlignment="1">
      <alignment vertical="center"/>
    </xf>
    <xf numFmtId="0" fontId="1" fillId="0" borderId="37" xfId="4" applyBorder="1" applyAlignment="1">
      <alignment vertical="center" wrapText="1"/>
    </xf>
    <xf numFmtId="0" fontId="1" fillId="0" borderId="39" xfId="4" applyBorder="1" applyAlignment="1">
      <alignment vertical="center"/>
    </xf>
    <xf numFmtId="0" fontId="1" fillId="0" borderId="0" xfId="4" applyAlignment="1">
      <alignment horizontal="left" vertical="center"/>
    </xf>
    <xf numFmtId="3" fontId="20" fillId="0" borderId="40" xfId="0" applyNumberFormat="1" applyFont="1" applyBorder="1" applyAlignment="1" applyProtection="1">
      <alignment horizontal="right" vertical="center"/>
      <protection locked="0"/>
    </xf>
    <xf numFmtId="3" fontId="20" fillId="0" borderId="41" xfId="0" applyNumberFormat="1" applyFont="1" applyBorder="1" applyAlignment="1" applyProtection="1">
      <alignment horizontal="right" vertical="center"/>
      <protection locked="0"/>
    </xf>
    <xf numFmtId="3" fontId="20" fillId="0" borderId="42" xfId="0" applyNumberFormat="1" applyFont="1" applyBorder="1" applyAlignment="1" applyProtection="1">
      <alignment horizontal="right" vertical="center"/>
      <protection locked="0"/>
    </xf>
    <xf numFmtId="3" fontId="20" fillId="0" borderId="45" xfId="0" applyNumberFormat="1" applyFont="1" applyBorder="1" applyAlignment="1" applyProtection="1">
      <alignment horizontal="right" vertical="center"/>
      <protection locked="0"/>
    </xf>
    <xf numFmtId="3" fontId="20" fillId="0" borderId="46" xfId="0" applyNumberFormat="1" applyFont="1" applyBorder="1" applyAlignment="1" applyProtection="1">
      <alignment horizontal="right" vertical="center"/>
      <protection locked="0"/>
    </xf>
    <xf numFmtId="3" fontId="21" fillId="0" borderId="43" xfId="0" applyNumberFormat="1" applyFont="1" applyBorder="1" applyAlignment="1" applyProtection="1">
      <alignment horizontal="right" vertical="center"/>
      <protection locked="0"/>
    </xf>
    <xf numFmtId="3" fontId="21" fillId="0" borderId="44" xfId="0" applyNumberFormat="1" applyFont="1" applyBorder="1" applyAlignment="1" applyProtection="1">
      <alignment horizontal="right" vertical="center"/>
      <protection locked="0"/>
    </xf>
    <xf numFmtId="3" fontId="21" fillId="0" borderId="47" xfId="0" applyNumberFormat="1" applyFont="1" applyBorder="1" applyAlignment="1" applyProtection="1">
      <alignment horizontal="right" vertical="center"/>
      <protection locked="0"/>
    </xf>
    <xf numFmtId="3" fontId="21" fillId="0" borderId="48" xfId="0" applyNumberFormat="1" applyFont="1" applyBorder="1" applyAlignment="1" applyProtection="1">
      <alignment horizontal="right" vertical="center"/>
      <protection locked="0"/>
    </xf>
    <xf numFmtId="3" fontId="21" fillId="0" borderId="49" xfId="0" applyNumberFormat="1" applyFont="1" applyBorder="1" applyAlignment="1" applyProtection="1">
      <alignment horizontal="right" vertical="center"/>
      <protection locked="0"/>
    </xf>
    <xf numFmtId="3" fontId="21" fillId="0" borderId="50" xfId="0" applyNumberFormat="1" applyFont="1" applyBorder="1" applyAlignment="1" applyProtection="1">
      <alignment horizontal="right" vertical="center"/>
      <protection locked="0"/>
    </xf>
    <xf numFmtId="3" fontId="21" fillId="0" borderId="40" xfId="0" applyNumberFormat="1" applyFont="1" applyBorder="1" applyAlignment="1" applyProtection="1">
      <alignment horizontal="right" vertical="center"/>
      <protection locked="0"/>
    </xf>
    <xf numFmtId="49" fontId="21" fillId="0" borderId="51" xfId="0" applyNumberFormat="1" applyFont="1" applyBorder="1" applyAlignment="1" applyProtection="1">
      <alignment horizontal="right" vertical="center"/>
      <protection locked="0"/>
    </xf>
    <xf numFmtId="49" fontId="20" fillId="0" borderId="52" xfId="0" applyNumberFormat="1" applyFont="1" applyBorder="1" applyAlignment="1" applyProtection="1">
      <alignment horizontal="right" vertical="center"/>
      <protection locked="0"/>
    </xf>
    <xf numFmtId="49" fontId="20" fillId="0" borderId="53" xfId="0" applyNumberFormat="1" applyFont="1" applyBorder="1" applyAlignment="1" applyProtection="1">
      <alignment horizontal="right" vertical="center"/>
      <protection locked="0"/>
    </xf>
    <xf numFmtId="49" fontId="21" fillId="0" borderId="54" xfId="0" applyNumberFormat="1" applyFont="1" applyBorder="1" applyAlignment="1" applyProtection="1">
      <alignment horizontal="right" vertical="center"/>
      <protection locked="0"/>
    </xf>
    <xf numFmtId="49" fontId="20" fillId="0" borderId="55" xfId="0" applyNumberFormat="1" applyFont="1" applyBorder="1" applyAlignment="1" applyProtection="1">
      <alignment horizontal="right" vertical="center"/>
      <protection locked="0"/>
    </xf>
    <xf numFmtId="49" fontId="20" fillId="0" borderId="56" xfId="0" applyNumberFormat="1" applyFont="1" applyBorder="1" applyAlignment="1" applyProtection="1">
      <alignment horizontal="right" vertical="center"/>
      <protection locked="0"/>
    </xf>
    <xf numFmtId="49" fontId="20" fillId="0" borderId="57" xfId="0" applyNumberFormat="1" applyFont="1" applyBorder="1" applyAlignment="1" applyProtection="1">
      <alignment horizontal="right" vertical="center"/>
      <protection locked="0"/>
    </xf>
    <xf numFmtId="49" fontId="21" fillId="0" borderId="58" xfId="0" applyNumberFormat="1" applyFont="1" applyBorder="1" applyAlignment="1" applyProtection="1">
      <alignment horizontal="right" vertical="center"/>
      <protection locked="0"/>
    </xf>
    <xf numFmtId="49" fontId="21" fillId="0" borderId="55" xfId="0" applyNumberFormat="1" applyFont="1" applyBorder="1" applyAlignment="1" applyProtection="1">
      <alignment horizontal="right" vertical="center"/>
      <protection locked="0"/>
    </xf>
    <xf numFmtId="49" fontId="21" fillId="0" borderId="56" xfId="0" applyNumberFormat="1" applyFont="1" applyBorder="1" applyAlignment="1" applyProtection="1">
      <alignment horizontal="right" vertical="center"/>
      <protection locked="0"/>
    </xf>
    <xf numFmtId="49" fontId="21" fillId="0" borderId="59" xfId="0" applyNumberFormat="1" applyFont="1" applyBorder="1" applyAlignment="1" applyProtection="1">
      <alignment horizontal="right" vertical="center"/>
      <protection locked="0"/>
    </xf>
    <xf numFmtId="49" fontId="21" fillId="0" borderId="60" xfId="0" applyNumberFormat="1" applyFont="1" applyBorder="1" applyAlignment="1" applyProtection="1">
      <alignment horizontal="right" vertical="center"/>
      <protection locked="0"/>
    </xf>
    <xf numFmtId="49" fontId="21" fillId="8" borderId="51" xfId="0" applyNumberFormat="1" applyFont="1" applyFill="1" applyBorder="1" applyAlignment="1" applyProtection="1">
      <alignment horizontal="right" vertical="center"/>
      <protection locked="0"/>
    </xf>
    <xf numFmtId="49" fontId="20" fillId="0" borderId="59" xfId="0" applyNumberFormat="1" applyFont="1" applyBorder="1" applyAlignment="1" applyProtection="1">
      <alignment horizontal="right" vertical="center"/>
      <protection locked="0"/>
    </xf>
    <xf numFmtId="49" fontId="21" fillId="0" borderId="61" xfId="0" applyNumberFormat="1" applyFont="1" applyBorder="1" applyAlignment="1" applyProtection="1">
      <alignment horizontal="right" vertical="center"/>
      <protection locked="0"/>
    </xf>
    <xf numFmtId="49" fontId="21" fillId="0" borderId="62" xfId="0" applyNumberFormat="1" applyFont="1" applyBorder="1" applyAlignment="1" applyProtection="1">
      <alignment horizontal="right" vertical="center"/>
      <protection locked="0"/>
    </xf>
    <xf numFmtId="49" fontId="20" fillId="9" borderId="63" xfId="0" applyNumberFormat="1" applyFont="1" applyFill="1" applyBorder="1" applyAlignment="1" applyProtection="1">
      <alignment horizontal="right" vertical="center"/>
      <protection locked="0"/>
    </xf>
    <xf numFmtId="49" fontId="21" fillId="0" borderId="64" xfId="0" applyNumberFormat="1" applyFont="1" applyBorder="1" applyAlignment="1" applyProtection="1">
      <alignment horizontal="right" vertical="center"/>
      <protection locked="0"/>
    </xf>
    <xf numFmtId="49" fontId="21" fillId="0" borderId="65" xfId="0" applyNumberFormat="1" applyFont="1" applyBorder="1" applyAlignment="1" applyProtection="1">
      <alignment horizontal="right" vertical="center"/>
      <protection locked="0"/>
    </xf>
    <xf numFmtId="49" fontId="21" fillId="0" borderId="66" xfId="0" applyNumberFormat="1" applyFont="1" applyBorder="1" applyAlignment="1" applyProtection="1">
      <alignment horizontal="right" vertical="center"/>
      <protection locked="0"/>
    </xf>
    <xf numFmtId="3" fontId="20" fillId="0" borderId="40" xfId="0" applyNumberFormat="1" applyFont="1" applyBorder="1" applyAlignment="1" applyProtection="1">
      <alignment horizontal="right" vertical="center" wrapText="1"/>
      <protection locked="0"/>
    </xf>
    <xf numFmtId="3" fontId="20" fillId="0" borderId="41" xfId="0" applyNumberFormat="1" applyFont="1" applyBorder="1" applyAlignment="1" applyProtection="1">
      <alignment horizontal="right" vertical="center" wrapText="1"/>
      <protection locked="0"/>
    </xf>
    <xf numFmtId="3" fontId="21" fillId="0" borderId="45" xfId="0" applyNumberFormat="1" applyFont="1" applyBorder="1" applyAlignment="1" applyProtection="1">
      <alignment horizontal="right" vertical="center" wrapText="1"/>
      <protection locked="0"/>
    </xf>
    <xf numFmtId="3" fontId="21" fillId="0" borderId="40" xfId="0" applyNumberFormat="1" applyFont="1" applyBorder="1" applyAlignment="1" applyProtection="1">
      <alignment horizontal="right" vertical="center" wrapText="1"/>
      <protection locked="0"/>
    </xf>
    <xf numFmtId="3" fontId="21" fillId="0" borderId="47" xfId="0" applyNumberFormat="1" applyFont="1" applyBorder="1" applyAlignment="1" applyProtection="1">
      <alignment horizontal="right" vertical="center" wrapText="1"/>
      <protection locked="0"/>
    </xf>
    <xf numFmtId="3" fontId="21" fillId="0" borderId="48" xfId="0" applyNumberFormat="1" applyFont="1" applyBorder="1" applyAlignment="1" applyProtection="1">
      <alignment horizontal="right" vertical="center" wrapText="1"/>
      <protection locked="0"/>
    </xf>
    <xf numFmtId="3" fontId="21" fillId="0" borderId="67" xfId="0" applyNumberFormat="1" applyFont="1" applyBorder="1" applyAlignment="1" applyProtection="1">
      <alignment horizontal="right" vertical="center"/>
      <protection locked="0"/>
    </xf>
    <xf numFmtId="3" fontId="21" fillId="0" borderId="68" xfId="0" applyNumberFormat="1" applyFont="1" applyBorder="1" applyAlignment="1" applyProtection="1">
      <alignment horizontal="right" vertical="center"/>
      <protection locked="0"/>
    </xf>
    <xf numFmtId="3" fontId="21" fillId="0" borderId="45" xfId="0" applyNumberFormat="1" applyFont="1" applyBorder="1" applyAlignment="1" applyProtection="1">
      <alignment horizontal="right" vertical="center"/>
      <protection locked="0"/>
    </xf>
    <xf numFmtId="3" fontId="21" fillId="0" borderId="69" xfId="0" applyNumberFormat="1" applyFont="1" applyBorder="1" applyAlignment="1" applyProtection="1">
      <alignment horizontal="right" vertical="center"/>
      <protection locked="0"/>
    </xf>
    <xf numFmtId="3" fontId="21" fillId="0" borderId="70" xfId="0" applyNumberFormat="1" applyFont="1" applyBorder="1" applyAlignment="1" applyProtection="1">
      <alignment horizontal="right" vertical="center"/>
      <protection locked="0"/>
    </xf>
    <xf numFmtId="3" fontId="21" fillId="0" borderId="71" xfId="0" applyNumberFormat="1" applyFont="1" applyBorder="1" applyAlignment="1" applyProtection="1">
      <alignment horizontal="right" vertical="center"/>
      <protection locked="0"/>
    </xf>
    <xf numFmtId="3" fontId="21" fillId="0" borderId="72" xfId="0" applyNumberFormat="1" applyFont="1" applyBorder="1" applyAlignment="1" applyProtection="1">
      <alignment horizontal="right" vertical="center"/>
      <protection locked="0"/>
    </xf>
    <xf numFmtId="49" fontId="21" fillId="0" borderId="73" xfId="0" applyNumberFormat="1" applyFont="1" applyBorder="1" applyAlignment="1" applyProtection="1">
      <alignment horizontal="center" vertical="center" wrapText="1"/>
      <protection locked="0"/>
    </xf>
    <xf numFmtId="49" fontId="21" fillId="0" borderId="74" xfId="0" applyNumberFormat="1" applyFont="1" applyBorder="1" applyAlignment="1" applyProtection="1">
      <alignment horizontal="center" vertical="center" wrapText="1"/>
      <protection locked="0"/>
    </xf>
    <xf numFmtId="49" fontId="20" fillId="0" borderId="55" xfId="0" applyNumberFormat="1" applyFont="1" applyBorder="1" applyAlignment="1" applyProtection="1">
      <alignment horizontal="center" vertical="center" wrapText="1"/>
      <protection locked="0"/>
    </xf>
    <xf numFmtId="49" fontId="20" fillId="0" borderId="56" xfId="0" applyNumberFormat="1" applyFont="1" applyBorder="1" applyAlignment="1" applyProtection="1">
      <alignment horizontal="center" vertical="center" wrapText="1"/>
      <protection locked="0"/>
    </xf>
    <xf numFmtId="49" fontId="20" fillId="0" borderId="57" xfId="0" applyNumberFormat="1" applyFont="1" applyBorder="1" applyAlignment="1" applyProtection="1">
      <alignment horizontal="center" vertical="center" wrapText="1"/>
      <protection locked="0"/>
    </xf>
    <xf numFmtId="49" fontId="21" fillId="0" borderId="58" xfId="0" applyNumberFormat="1" applyFont="1" applyBorder="1" applyAlignment="1" applyProtection="1">
      <alignment horizontal="center" vertical="center" wrapText="1"/>
      <protection locked="0"/>
    </xf>
    <xf numFmtId="49" fontId="21" fillId="0" borderId="55" xfId="0" applyNumberFormat="1" applyFont="1" applyBorder="1" applyAlignment="1" applyProtection="1">
      <alignment horizontal="center" vertical="center" wrapText="1"/>
      <protection locked="0"/>
    </xf>
    <xf numFmtId="49" fontId="21" fillId="0" borderId="56" xfId="0" applyNumberFormat="1" applyFont="1" applyBorder="1" applyAlignment="1" applyProtection="1">
      <alignment horizontal="center" vertical="center" wrapText="1"/>
      <protection locked="0"/>
    </xf>
    <xf numFmtId="49" fontId="21" fillId="0" borderId="75" xfId="0" applyNumberFormat="1" applyFont="1" applyBorder="1" applyAlignment="1" applyProtection="1">
      <alignment horizontal="center" vertical="center"/>
      <protection locked="0"/>
    </xf>
    <xf numFmtId="49" fontId="21" fillId="0" borderId="76" xfId="0" applyNumberFormat="1" applyFont="1" applyBorder="1" applyAlignment="1" applyProtection="1">
      <alignment horizontal="center" vertical="center" wrapText="1"/>
      <protection locked="0"/>
    </xf>
    <xf numFmtId="49" fontId="20" fillId="0" borderId="56" xfId="0" applyNumberFormat="1" applyFont="1" applyBorder="1" applyAlignment="1" applyProtection="1">
      <alignment horizontal="center" vertical="center"/>
      <protection locked="0"/>
    </xf>
    <xf numFmtId="49" fontId="21" fillId="0" borderId="58" xfId="0" applyNumberFormat="1" applyFont="1" applyBorder="1" applyAlignment="1" applyProtection="1">
      <alignment horizontal="center" vertical="center"/>
      <protection locked="0"/>
    </xf>
    <xf numFmtId="49" fontId="21" fillId="0" borderId="55" xfId="0" applyNumberFormat="1" applyFont="1" applyBorder="1" applyAlignment="1" applyProtection="1">
      <alignment horizontal="center" vertical="center"/>
      <protection locked="0"/>
    </xf>
    <xf numFmtId="49" fontId="21" fillId="0" borderId="56" xfId="0" applyNumberFormat="1" applyFont="1" applyBorder="1" applyAlignment="1" applyProtection="1">
      <alignment horizontal="center" vertical="center"/>
      <protection locked="0"/>
    </xf>
    <xf numFmtId="49" fontId="21" fillId="0" borderId="57" xfId="0" applyNumberFormat="1" applyFont="1" applyBorder="1" applyAlignment="1" applyProtection="1">
      <alignment horizontal="center" vertical="center"/>
      <protection locked="0"/>
    </xf>
    <xf numFmtId="49" fontId="21" fillId="0" borderId="77" xfId="0" applyNumberFormat="1" applyFont="1" applyBorder="1" applyAlignment="1" applyProtection="1">
      <alignment horizontal="center" vertical="center"/>
      <protection locked="0"/>
    </xf>
    <xf numFmtId="49" fontId="21" fillId="0" borderId="74" xfId="0" applyNumberFormat="1" applyFont="1" applyBorder="1" applyAlignment="1" applyProtection="1">
      <alignment horizontal="center" vertical="center"/>
      <protection locked="0"/>
    </xf>
    <xf numFmtId="49" fontId="21" fillId="0" borderId="78" xfId="0" applyNumberFormat="1" applyFont="1" applyBorder="1" applyAlignment="1" applyProtection="1">
      <alignment horizontal="center" vertical="center"/>
      <protection locked="0"/>
    </xf>
    <xf numFmtId="49" fontId="21" fillId="0" borderId="79" xfId="0" applyNumberFormat="1" applyFont="1" applyBorder="1" applyAlignment="1" applyProtection="1">
      <alignment horizontal="center" vertical="center"/>
      <protection locked="0"/>
    </xf>
    <xf numFmtId="49" fontId="21" fillId="0" borderId="80" xfId="0" applyNumberFormat="1" applyFont="1" applyBorder="1" applyAlignment="1" applyProtection="1">
      <alignment horizontal="center" vertical="center"/>
      <protection locked="0"/>
    </xf>
    <xf numFmtId="3" fontId="20" fillId="0" borderId="81" xfId="0" applyNumberFormat="1" applyFont="1" applyBorder="1" applyAlignment="1" applyProtection="1">
      <alignment horizontal="right" vertical="center" wrapText="1"/>
      <protection locked="0"/>
    </xf>
    <xf numFmtId="3" fontId="20" fillId="0" borderId="42" xfId="0" applyNumberFormat="1" applyFont="1" applyBorder="1" applyAlignment="1" applyProtection="1">
      <alignment horizontal="right" vertical="center" wrapText="1"/>
      <protection locked="0"/>
    </xf>
    <xf numFmtId="3" fontId="21" fillId="0" borderId="46" xfId="0" applyNumberFormat="1" applyFont="1" applyBorder="1" applyAlignment="1" applyProtection="1">
      <alignment horizontal="right" vertical="center" wrapText="1"/>
      <protection locked="0"/>
    </xf>
    <xf numFmtId="3" fontId="21" fillId="0" borderId="81" xfId="0" applyNumberFormat="1" applyFont="1" applyBorder="1" applyAlignment="1" applyProtection="1">
      <alignment horizontal="right" vertical="center" wrapText="1"/>
      <protection locked="0"/>
    </xf>
    <xf numFmtId="3" fontId="20" fillId="0" borderId="81" xfId="0" applyNumberFormat="1" applyFont="1" applyBorder="1" applyAlignment="1" applyProtection="1">
      <alignment horizontal="right" vertical="center"/>
      <protection locked="0"/>
    </xf>
    <xf numFmtId="3" fontId="21" fillId="0" borderId="46" xfId="0" applyNumberFormat="1" applyFont="1" applyBorder="1" applyAlignment="1" applyProtection="1">
      <alignment horizontal="right" vertical="center"/>
      <protection locked="0"/>
    </xf>
    <xf numFmtId="3" fontId="21" fillId="0" borderId="81" xfId="0" applyNumberFormat="1" applyFont="1" applyBorder="1" applyAlignment="1" applyProtection="1">
      <alignment horizontal="right" vertical="center"/>
      <protection locked="0"/>
    </xf>
    <xf numFmtId="49" fontId="20" fillId="0" borderId="82" xfId="0" applyNumberFormat="1" applyFont="1" applyBorder="1" applyAlignment="1" applyProtection="1">
      <alignment horizontal="center" vertical="center" wrapText="1"/>
      <protection locked="0"/>
    </xf>
    <xf numFmtId="3" fontId="20" fillId="0" borderId="55" xfId="0" applyNumberFormat="1" applyFont="1" applyBorder="1" applyAlignment="1" applyProtection="1">
      <alignment horizontal="right" vertical="center" wrapText="1"/>
      <protection locked="0"/>
    </xf>
    <xf numFmtId="3" fontId="20" fillId="0" borderId="56" xfId="0" applyNumberFormat="1" applyFont="1" applyBorder="1" applyAlignment="1" applyProtection="1">
      <alignment horizontal="right" vertical="center" wrapText="1"/>
      <protection locked="0"/>
    </xf>
    <xf numFmtId="3" fontId="20" fillId="0" borderId="57" xfId="0" applyNumberFormat="1" applyFont="1" applyBorder="1" applyAlignment="1" applyProtection="1">
      <alignment horizontal="right" vertical="center" wrapText="1"/>
      <protection locked="0"/>
    </xf>
    <xf numFmtId="3" fontId="21" fillId="0" borderId="84" xfId="0" applyNumberFormat="1" applyFont="1" applyBorder="1" applyAlignment="1" applyProtection="1">
      <alignment horizontal="right" vertical="center" wrapText="1"/>
      <protection locked="0"/>
    </xf>
    <xf numFmtId="3" fontId="21" fillId="0" borderId="85" xfId="0" applyNumberFormat="1" applyFont="1" applyBorder="1" applyAlignment="1" applyProtection="1">
      <alignment horizontal="right" vertical="center" wrapText="1"/>
      <protection locked="0"/>
    </xf>
    <xf numFmtId="3" fontId="10" fillId="0" borderId="56" xfId="0" applyNumberFormat="1" applyFont="1" applyBorder="1" applyAlignment="1" applyProtection="1">
      <alignment horizontal="right" vertical="center" wrapText="1"/>
      <protection locked="0"/>
    </xf>
    <xf numFmtId="3" fontId="10" fillId="0" borderId="86" xfId="0" applyNumberFormat="1" applyFont="1" applyBorder="1" applyAlignment="1" applyProtection="1">
      <alignment horizontal="right" vertical="center" wrapText="1"/>
      <protection locked="0"/>
    </xf>
    <xf numFmtId="3" fontId="10" fillId="0" borderId="87" xfId="0" applyNumberFormat="1" applyFont="1" applyBorder="1" applyAlignment="1" applyProtection="1">
      <alignment horizontal="right" vertical="center" wrapText="1"/>
      <protection locked="0"/>
    </xf>
    <xf numFmtId="3" fontId="10" fillId="0" borderId="40" xfId="0" applyNumberFormat="1" applyFont="1" applyBorder="1" applyAlignment="1" applyProtection="1">
      <alignment horizontal="right" vertical="center" wrapText="1"/>
      <protection locked="0"/>
    </xf>
    <xf numFmtId="3" fontId="10" fillId="10" borderId="56" xfId="0" applyNumberFormat="1" applyFont="1" applyFill="1" applyBorder="1" applyAlignment="1" applyProtection="1">
      <alignment horizontal="right" vertical="center" wrapText="1"/>
      <protection locked="0"/>
    </xf>
    <xf numFmtId="3" fontId="10" fillId="10" borderId="86" xfId="0" applyNumberFormat="1" applyFont="1" applyFill="1" applyBorder="1" applyAlignment="1" applyProtection="1">
      <alignment horizontal="right" vertical="center" wrapText="1"/>
      <protection locked="0"/>
    </xf>
    <xf numFmtId="3" fontId="10" fillId="10" borderId="87" xfId="0" applyNumberFormat="1" applyFont="1" applyFill="1" applyBorder="1" applyAlignment="1" applyProtection="1">
      <alignment horizontal="right" vertical="center" wrapText="1"/>
      <protection locked="0"/>
    </xf>
    <xf numFmtId="3" fontId="10" fillId="10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6" xfId="0" applyNumberFormat="1" applyFont="1" applyBorder="1" applyAlignment="1" applyProtection="1">
      <alignment horizontal="right" vertical="center" wrapText="1"/>
      <protection locked="0"/>
    </xf>
    <xf numFmtId="3" fontId="3" fillId="0" borderId="86" xfId="0" applyNumberFormat="1" applyFont="1" applyBorder="1" applyAlignment="1" applyProtection="1">
      <alignment horizontal="right" vertical="center" wrapText="1"/>
      <protection locked="0"/>
    </xf>
    <xf numFmtId="3" fontId="3" fillId="0" borderId="88" xfId="0" applyNumberFormat="1" applyFont="1" applyBorder="1" applyAlignment="1" applyProtection="1">
      <alignment horizontal="right" vertical="center" wrapText="1"/>
      <protection locked="0"/>
    </xf>
    <xf numFmtId="3" fontId="3" fillId="0" borderId="40" xfId="0" applyNumberFormat="1" applyFont="1" applyBorder="1" applyAlignment="1" applyProtection="1">
      <alignment horizontal="right" vertical="center" wrapText="1"/>
      <protection locked="0"/>
    </xf>
    <xf numFmtId="3" fontId="10" fillId="0" borderId="88" xfId="0" applyNumberFormat="1" applyFont="1" applyBorder="1" applyAlignment="1" applyProtection="1">
      <alignment horizontal="right" vertical="center" wrapText="1"/>
      <protection locked="0"/>
    </xf>
    <xf numFmtId="3" fontId="3" fillId="0" borderId="89" xfId="0" applyNumberFormat="1" applyFont="1" applyBorder="1" applyAlignment="1" applyProtection="1">
      <alignment horizontal="right" vertical="center" wrapText="1"/>
      <protection locked="0"/>
    </xf>
    <xf numFmtId="3" fontId="3" fillId="0" borderId="90" xfId="0" applyNumberFormat="1" applyFont="1" applyBorder="1" applyAlignment="1" applyProtection="1">
      <alignment horizontal="right" vertical="center" wrapText="1"/>
      <protection locked="0"/>
    </xf>
    <xf numFmtId="3" fontId="3" fillId="0" borderId="91" xfId="0" applyNumberFormat="1" applyFont="1" applyBorder="1" applyAlignment="1" applyProtection="1">
      <alignment horizontal="right" vertical="center" wrapText="1"/>
      <protection locked="0"/>
    </xf>
    <xf numFmtId="3" fontId="3" fillId="0" borderId="92" xfId="0" applyNumberFormat="1" applyFont="1" applyBorder="1" applyAlignment="1" applyProtection="1">
      <alignment horizontal="right" vertical="center" wrapText="1"/>
      <protection locked="0"/>
    </xf>
    <xf numFmtId="0" fontId="1" fillId="0" borderId="2" xfId="4" applyBorder="1"/>
    <xf numFmtId="0" fontId="1" fillId="0" borderId="3" xfId="4" applyBorder="1"/>
    <xf numFmtId="0" fontId="1" fillId="0" borderId="2" xfId="4" applyBorder="1" applyAlignment="1">
      <alignment vertical="center"/>
    </xf>
    <xf numFmtId="0" fontId="1" fillId="0" borderId="3" xfId="4" applyBorder="1" applyAlignment="1">
      <alignment vertical="center"/>
    </xf>
    <xf numFmtId="0" fontId="1" fillId="0" borderId="93" xfId="4" applyBorder="1" applyAlignment="1">
      <alignment vertical="center"/>
    </xf>
    <xf numFmtId="0" fontId="1" fillId="0" borderId="4" xfId="4" applyBorder="1"/>
    <xf numFmtId="0" fontId="1" fillId="0" borderId="5" xfId="4" applyBorder="1"/>
    <xf numFmtId="0" fontId="1" fillId="0" borderId="6" xfId="4" applyBorder="1"/>
    <xf numFmtId="3" fontId="3" fillId="0" borderId="55" xfId="0" applyNumberFormat="1" applyFont="1" applyBorder="1" applyAlignment="1" applyProtection="1">
      <alignment horizontal="right" vertical="center" wrapText="1"/>
      <protection locked="0"/>
    </xf>
    <xf numFmtId="3" fontId="3" fillId="0" borderId="94" xfId="0" applyNumberFormat="1" applyFont="1" applyBorder="1" applyAlignment="1" applyProtection="1">
      <alignment horizontal="right" vertical="center" wrapText="1"/>
      <protection locked="0"/>
    </xf>
    <xf numFmtId="3" fontId="3" fillId="0" borderId="95" xfId="0" applyNumberFormat="1" applyFont="1" applyBorder="1" applyAlignment="1" applyProtection="1">
      <alignment horizontal="right" vertical="center" wrapText="1"/>
      <protection locked="0"/>
    </xf>
    <xf numFmtId="3" fontId="3" fillId="0" borderId="45" xfId="0" applyNumberFormat="1" applyFont="1" applyBorder="1" applyAlignment="1" applyProtection="1">
      <alignment horizontal="right" vertical="center" wrapText="1"/>
      <protection locked="0"/>
    </xf>
    <xf numFmtId="49" fontId="21" fillId="0" borderId="63" xfId="0" applyNumberFormat="1" applyFont="1" applyBorder="1" applyAlignment="1" applyProtection="1">
      <alignment horizontal="center" vertical="center" wrapText="1"/>
      <protection locked="0"/>
    </xf>
    <xf numFmtId="49" fontId="21" fillId="0" borderId="96" xfId="0" applyNumberFormat="1" applyFont="1" applyBorder="1" applyAlignment="1" applyProtection="1">
      <alignment horizontal="center" vertical="center" wrapText="1"/>
      <protection locked="0"/>
    </xf>
    <xf numFmtId="49" fontId="20" fillId="0" borderId="63" xfId="0" applyNumberFormat="1" applyFont="1" applyBorder="1" applyAlignment="1" applyProtection="1">
      <alignment horizontal="center" vertical="center" wrapText="1"/>
      <protection locked="0"/>
    </xf>
    <xf numFmtId="49" fontId="20" fillId="0" borderId="96" xfId="0" applyNumberFormat="1" applyFont="1" applyBorder="1" applyAlignment="1" applyProtection="1">
      <alignment horizontal="center" vertical="center" wrapText="1"/>
      <protection locked="0"/>
    </xf>
    <xf numFmtId="49" fontId="20" fillId="0" borderId="98" xfId="0" applyNumberFormat="1" applyFont="1" applyBorder="1" applyAlignment="1" applyProtection="1">
      <alignment horizontal="center" vertical="center" wrapText="1"/>
      <protection locked="0"/>
    </xf>
    <xf numFmtId="0" fontId="40" fillId="0" borderId="0" xfId="1" applyAlignment="1">
      <alignment horizontal="left" vertical="center" indent="2"/>
    </xf>
    <xf numFmtId="0" fontId="1" fillId="0" borderId="99" xfId="4" applyBorder="1" applyAlignment="1" applyProtection="1">
      <alignment horizontal="left" vertical="center"/>
      <protection locked="0"/>
    </xf>
    <xf numFmtId="0" fontId="1" fillId="0" borderId="100" xfId="4" applyBorder="1" applyAlignment="1">
      <alignment vertical="center"/>
    </xf>
    <xf numFmtId="0" fontId="22" fillId="0" borderId="0" xfId="4" applyFont="1" applyAlignment="1">
      <alignment vertical="center"/>
    </xf>
    <xf numFmtId="0" fontId="31" fillId="9" borderId="0" xfId="7" applyFill="1" applyAlignment="1">
      <alignment horizontal="left"/>
    </xf>
    <xf numFmtId="0" fontId="31" fillId="9" borderId="0" xfId="7" applyFill="1"/>
    <xf numFmtId="0" fontId="31" fillId="11" borderId="0" xfId="7" applyFill="1" applyAlignment="1">
      <alignment horizontal="left"/>
    </xf>
    <xf numFmtId="0" fontId="20" fillId="11" borderId="0" xfId="7" applyFont="1" applyFill="1" applyAlignment="1">
      <alignment horizontal="right" wrapText="1"/>
    </xf>
    <xf numFmtId="3" fontId="36" fillId="11" borderId="7" xfId="7" applyNumberFormat="1" applyFont="1" applyFill="1" applyBorder="1" applyAlignment="1">
      <alignment horizontal="right"/>
    </xf>
    <xf numFmtId="3" fontId="37" fillId="11" borderId="7" xfId="7" applyNumberFormat="1" applyFont="1" applyFill="1" applyBorder="1" applyAlignment="1">
      <alignment horizontal="right"/>
    </xf>
    <xf numFmtId="0" fontId="33" fillId="11" borderId="7" xfId="7" applyFont="1" applyFill="1" applyBorder="1" applyAlignment="1">
      <alignment horizontal="center" vertical="center" wrapText="1"/>
    </xf>
    <xf numFmtId="0" fontId="32" fillId="11" borderId="0" xfId="7" applyFont="1" applyFill="1" applyAlignment="1">
      <alignment horizontal="left" wrapText="1"/>
    </xf>
    <xf numFmtId="0" fontId="1" fillId="0" borderId="99" xfId="4" applyBorder="1" applyAlignment="1">
      <alignment horizontal="left" vertical="center"/>
    </xf>
    <xf numFmtId="0" fontId="1" fillId="0" borderId="101" xfId="4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21" fillId="12" borderId="0" xfId="0" applyFont="1" applyFill="1" applyAlignment="1">
      <alignment vertical="center"/>
    </xf>
    <xf numFmtId="0" fontId="21" fillId="12" borderId="9" xfId="0" applyFont="1" applyFill="1" applyBorder="1" applyAlignment="1">
      <alignment vertical="center"/>
    </xf>
    <xf numFmtId="0" fontId="3" fillId="12" borderId="102" xfId="0" applyFont="1" applyFill="1" applyBorder="1" applyAlignment="1">
      <alignment vertical="center"/>
    </xf>
    <xf numFmtId="0" fontId="10" fillId="12" borderId="102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49" fontId="10" fillId="12" borderId="102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49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13" borderId="102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49" fontId="8" fillId="5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10" fillId="12" borderId="103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49" fontId="43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3" fontId="21" fillId="0" borderId="104" xfId="0" applyNumberFormat="1" applyFont="1" applyBorder="1" applyAlignment="1" applyProtection="1">
      <alignment horizontal="right" vertical="center"/>
      <protection locked="0"/>
    </xf>
    <xf numFmtId="3" fontId="21" fillId="0" borderId="105" xfId="0" applyNumberFormat="1" applyFont="1" applyBorder="1" applyAlignment="1" applyProtection="1">
      <alignment horizontal="right" vertical="center"/>
      <protection locked="0"/>
    </xf>
    <xf numFmtId="3" fontId="21" fillId="8" borderId="49" xfId="0" applyNumberFormat="1" applyFont="1" applyFill="1" applyBorder="1" applyAlignment="1" applyProtection="1">
      <alignment horizontal="right" vertical="center"/>
      <protection locked="0"/>
    </xf>
    <xf numFmtId="3" fontId="21" fillId="8" borderId="50" xfId="0" applyNumberFormat="1" applyFont="1" applyFill="1" applyBorder="1" applyAlignment="1" applyProtection="1">
      <alignment horizontal="right" vertical="center"/>
      <protection locked="0"/>
    </xf>
    <xf numFmtId="3" fontId="21" fillId="0" borderId="106" xfId="0" applyNumberFormat="1" applyFont="1" applyBorder="1" applyAlignment="1" applyProtection="1">
      <alignment horizontal="right" vertical="center"/>
      <protection locked="0"/>
    </xf>
    <xf numFmtId="3" fontId="21" fillId="0" borderId="107" xfId="0" applyNumberFormat="1" applyFont="1" applyBorder="1" applyAlignment="1" applyProtection="1">
      <alignment horizontal="right" vertical="center"/>
      <protection locked="0"/>
    </xf>
    <xf numFmtId="3" fontId="20" fillId="9" borderId="108" xfId="0" applyNumberFormat="1" applyFont="1" applyFill="1" applyBorder="1" applyAlignment="1" applyProtection="1">
      <alignment horizontal="right" vertical="center"/>
      <protection locked="0"/>
    </xf>
    <xf numFmtId="3" fontId="20" fillId="9" borderId="97" xfId="0" applyNumberFormat="1" applyFont="1" applyFill="1" applyBorder="1" applyAlignment="1" applyProtection="1">
      <alignment horizontal="right" vertical="center"/>
      <protection locked="0"/>
    </xf>
    <xf numFmtId="3" fontId="21" fillId="0" borderId="109" xfId="0" applyNumberFormat="1" applyFont="1" applyBorder="1" applyAlignment="1" applyProtection="1">
      <alignment horizontal="right" vertical="center"/>
      <protection locked="0"/>
    </xf>
    <xf numFmtId="3" fontId="21" fillId="0" borderId="110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111" xfId="0" applyFont="1" applyBorder="1" applyAlignment="1">
      <alignment horizontal="center" vertical="center" wrapText="1"/>
    </xf>
    <xf numFmtId="0" fontId="20" fillId="0" borderId="112" xfId="0" applyFont="1" applyBorder="1" applyAlignment="1">
      <alignment horizontal="center" vertical="center" wrapText="1"/>
    </xf>
    <xf numFmtId="0" fontId="20" fillId="12" borderId="113" xfId="0" applyFont="1" applyFill="1" applyBorder="1" applyAlignment="1">
      <alignment vertical="center"/>
    </xf>
    <xf numFmtId="49" fontId="20" fillId="12" borderId="113" xfId="0" applyNumberFormat="1" applyFont="1" applyFill="1" applyBorder="1" applyAlignment="1">
      <alignment horizontal="left" vertical="center"/>
    </xf>
    <xf numFmtId="49" fontId="20" fillId="12" borderId="113" xfId="0" applyNumberFormat="1" applyFont="1" applyFill="1" applyBorder="1" applyAlignment="1">
      <alignment vertical="center"/>
    </xf>
    <xf numFmtId="0" fontId="20" fillId="12" borderId="113" xfId="0" applyFont="1" applyFill="1" applyBorder="1" applyAlignment="1">
      <alignment horizontal="left" vertical="center"/>
    </xf>
    <xf numFmtId="49" fontId="20" fillId="12" borderId="114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49" fontId="20" fillId="12" borderId="115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3" fontId="21" fillId="0" borderId="111" xfId="0" applyNumberFormat="1" applyFont="1" applyBorder="1" applyAlignment="1" applyProtection="1">
      <alignment horizontal="right" vertical="center" wrapText="1"/>
      <protection locked="0"/>
    </xf>
    <xf numFmtId="3" fontId="21" fillId="0" borderId="112" xfId="0" applyNumberFormat="1" applyFont="1" applyBorder="1" applyAlignment="1" applyProtection="1">
      <alignment horizontal="right" vertical="center" wrapText="1"/>
      <protection locked="0"/>
    </xf>
    <xf numFmtId="3" fontId="21" fillId="0" borderId="69" xfId="0" applyNumberFormat="1" applyFont="1" applyBorder="1" applyAlignment="1" applyProtection="1">
      <alignment horizontal="right" vertical="center" wrapText="1"/>
      <protection locked="0"/>
    </xf>
    <xf numFmtId="3" fontId="21" fillId="0" borderId="70" xfId="0" applyNumberFormat="1" applyFont="1" applyBorder="1" applyAlignment="1" applyProtection="1">
      <alignment horizontal="right" vertical="center" wrapText="1"/>
      <protection locked="0"/>
    </xf>
    <xf numFmtId="3" fontId="21" fillId="0" borderId="116" xfId="0" applyNumberFormat="1" applyFont="1" applyBorder="1" applyAlignment="1" applyProtection="1">
      <alignment horizontal="right" vertical="center"/>
      <protection locked="0"/>
    </xf>
    <xf numFmtId="3" fontId="21" fillId="0" borderId="117" xfId="0" applyNumberFormat="1" applyFont="1" applyBorder="1" applyAlignment="1" applyProtection="1">
      <alignment horizontal="right" vertical="center"/>
      <protection locked="0"/>
    </xf>
    <xf numFmtId="3" fontId="21" fillId="0" borderId="118" xfId="0" applyNumberFormat="1" applyFont="1" applyBorder="1" applyAlignment="1" applyProtection="1">
      <alignment horizontal="right" vertical="center"/>
      <protection locked="0"/>
    </xf>
    <xf numFmtId="3" fontId="21" fillId="0" borderId="119" xfId="0" applyNumberFormat="1" applyFont="1" applyBorder="1" applyAlignment="1" applyProtection="1">
      <alignment horizontal="right" vertical="center"/>
      <protection locked="0"/>
    </xf>
    <xf numFmtId="3" fontId="21" fillId="0" borderId="120" xfId="0" applyNumberFormat="1" applyFont="1" applyBorder="1" applyAlignment="1" applyProtection="1">
      <alignment horizontal="right" vertical="center"/>
      <protection locked="0"/>
    </xf>
    <xf numFmtId="3" fontId="21" fillId="0" borderId="121" xfId="0" applyNumberFormat="1" applyFont="1" applyBorder="1" applyAlignment="1" applyProtection="1">
      <alignment horizontal="right" vertical="center"/>
      <protection locked="0"/>
    </xf>
    <xf numFmtId="0" fontId="10" fillId="0" borderId="122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 vertical="center" wrapText="1"/>
    </xf>
    <xf numFmtId="0" fontId="20" fillId="0" borderId="125" xfId="0" applyFont="1" applyBorder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0" fontId="20" fillId="0" borderId="85" xfId="0" applyFont="1" applyBorder="1" applyAlignment="1">
      <alignment horizontal="center" vertical="center" wrapText="1"/>
    </xf>
    <xf numFmtId="3" fontId="21" fillId="12" borderId="84" xfId="0" applyNumberFormat="1" applyFont="1" applyFill="1" applyBorder="1" applyAlignment="1">
      <alignment horizontal="right" vertical="center" wrapText="1"/>
    </xf>
    <xf numFmtId="3" fontId="21" fillId="12" borderId="85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21" fillId="0" borderId="126" xfId="0" applyNumberFormat="1" applyFont="1" applyBorder="1" applyAlignment="1" applyProtection="1">
      <alignment horizontal="right" vertical="center" wrapText="1"/>
      <protection locked="0"/>
    </xf>
    <xf numFmtId="3" fontId="21" fillId="0" borderId="127" xfId="0" applyNumberFormat="1" applyFont="1" applyBorder="1" applyAlignment="1" applyProtection="1">
      <alignment horizontal="right" vertical="center" wrapText="1"/>
      <protection locked="0"/>
    </xf>
    <xf numFmtId="3" fontId="21" fillId="0" borderId="58" xfId="0" applyNumberFormat="1" applyFont="1" applyBorder="1" applyAlignment="1" applyProtection="1">
      <alignment horizontal="right" vertical="center" wrapText="1"/>
      <protection locked="0"/>
    </xf>
    <xf numFmtId="3" fontId="21" fillId="0" borderId="128" xfId="0" applyNumberFormat="1" applyFont="1" applyBorder="1" applyAlignment="1" applyProtection="1">
      <alignment horizontal="right" vertical="center" wrapText="1"/>
      <protection locked="0"/>
    </xf>
    <xf numFmtId="3" fontId="21" fillId="0" borderId="129" xfId="0" applyNumberFormat="1" applyFont="1" applyBorder="1" applyAlignment="1" applyProtection="1">
      <alignment horizontal="right" vertical="center" wrapText="1"/>
      <protection locked="0"/>
    </xf>
    <xf numFmtId="3" fontId="21" fillId="0" borderId="130" xfId="0" applyNumberFormat="1" applyFont="1" applyBorder="1" applyAlignment="1" applyProtection="1">
      <alignment horizontal="right" vertical="center" wrapText="1"/>
      <protection locked="0"/>
    </xf>
    <xf numFmtId="3" fontId="21" fillId="12" borderId="84" xfId="0" applyNumberFormat="1" applyFont="1" applyFill="1" applyBorder="1" applyAlignment="1" applyProtection="1">
      <alignment horizontal="right" vertical="center" wrapText="1"/>
      <protection locked="0"/>
    </xf>
    <xf numFmtId="3" fontId="21" fillId="12" borderId="85" xfId="0" applyNumberFormat="1" applyFont="1" applyFill="1" applyBorder="1" applyAlignment="1" applyProtection="1">
      <alignment horizontal="right" vertical="center" wrapText="1"/>
      <protection locked="0"/>
    </xf>
    <xf numFmtId="3" fontId="21" fillId="0" borderId="75" xfId="0" applyNumberFormat="1" applyFont="1" applyBorder="1" applyAlignment="1" applyProtection="1">
      <alignment horizontal="right" vertical="center" wrapText="1"/>
      <protection locked="0"/>
    </xf>
    <xf numFmtId="3" fontId="21" fillId="0" borderId="131" xfId="0" applyNumberFormat="1" applyFont="1" applyBorder="1" applyAlignment="1" applyProtection="1">
      <alignment horizontal="right" vertical="center" wrapText="1"/>
      <protection locked="0"/>
    </xf>
    <xf numFmtId="3" fontId="21" fillId="0" borderId="132" xfId="0" applyNumberFormat="1" applyFont="1" applyBorder="1" applyAlignment="1" applyProtection="1">
      <alignment horizontal="right" vertical="center" wrapText="1"/>
      <protection locked="0"/>
    </xf>
    <xf numFmtId="3" fontId="21" fillId="0" borderId="133" xfId="0" applyNumberFormat="1" applyFont="1" applyBorder="1" applyAlignment="1" applyProtection="1">
      <alignment horizontal="right" vertical="center" wrapText="1"/>
      <protection locked="0"/>
    </xf>
    <xf numFmtId="0" fontId="23" fillId="0" borderId="0" xfId="0" applyFont="1"/>
    <xf numFmtId="0" fontId="23" fillId="0" borderId="0" xfId="0" applyFont="1" applyAlignment="1">
      <alignment vertical="center"/>
    </xf>
    <xf numFmtId="0" fontId="47" fillId="0" borderId="134" xfId="0" applyFont="1" applyBorder="1" applyAlignment="1">
      <alignment vertical="center" wrapText="1"/>
    </xf>
    <xf numFmtId="0" fontId="47" fillId="0" borderId="135" xfId="0" applyFont="1" applyBorder="1" applyAlignment="1">
      <alignment vertical="center" wrapText="1"/>
    </xf>
    <xf numFmtId="0" fontId="10" fillId="0" borderId="135" xfId="0" applyFont="1" applyBorder="1" applyAlignment="1">
      <alignment vertical="center" wrapText="1"/>
    </xf>
    <xf numFmtId="0" fontId="47" fillId="0" borderId="136" xfId="0" applyFont="1" applyBorder="1" applyAlignment="1">
      <alignment vertical="center" wrapText="1"/>
    </xf>
    <xf numFmtId="0" fontId="10" fillId="0" borderId="137" xfId="0" applyFont="1" applyBorder="1" applyAlignment="1">
      <alignment horizontal="center" vertical="center" wrapText="1"/>
    </xf>
    <xf numFmtId="0" fontId="10" fillId="0" borderId="13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39" xfId="0" applyFont="1" applyBorder="1" applyAlignment="1">
      <alignment horizontal="center" vertical="center" wrapText="1"/>
    </xf>
    <xf numFmtId="0" fontId="10" fillId="0" borderId="14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141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3" fontId="3" fillId="0" borderId="142" xfId="0" applyNumberFormat="1" applyFont="1" applyBorder="1" applyAlignment="1" applyProtection="1">
      <alignment horizontal="right" vertical="center" wrapText="1"/>
      <protection locked="0"/>
    </xf>
    <xf numFmtId="3" fontId="3" fillId="0" borderId="46" xfId="0" applyNumberFormat="1" applyFont="1" applyBorder="1" applyAlignment="1" applyProtection="1">
      <alignment horizontal="right" vertical="center" wrapText="1"/>
      <protection locked="0"/>
    </xf>
    <xf numFmtId="3" fontId="10" fillId="0" borderId="143" xfId="0" applyNumberFormat="1" applyFont="1" applyBorder="1" applyAlignment="1" applyProtection="1">
      <alignment horizontal="right" vertical="center" wrapText="1"/>
      <protection locked="0"/>
    </xf>
    <xf numFmtId="3" fontId="10" fillId="0" borderId="81" xfId="0" applyNumberFormat="1" applyFont="1" applyBorder="1" applyAlignment="1" applyProtection="1">
      <alignment horizontal="right" vertical="center" wrapText="1"/>
      <protection locked="0"/>
    </xf>
    <xf numFmtId="3" fontId="10" fillId="10" borderId="143" xfId="0" applyNumberFormat="1" applyFont="1" applyFill="1" applyBorder="1" applyAlignment="1" applyProtection="1">
      <alignment horizontal="right" vertical="center" wrapText="1"/>
      <protection locked="0"/>
    </xf>
    <xf numFmtId="3" fontId="10" fillId="10" borderId="8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43" xfId="0" applyNumberFormat="1" applyFont="1" applyBorder="1" applyAlignment="1" applyProtection="1">
      <alignment horizontal="right" vertical="center" wrapText="1"/>
      <protection locked="0"/>
    </xf>
    <xf numFmtId="3" fontId="3" fillId="0" borderId="81" xfId="0" applyNumberFormat="1" applyFont="1" applyBorder="1" applyAlignment="1" applyProtection="1">
      <alignment horizontal="right" vertical="center" wrapText="1"/>
      <protection locked="0"/>
    </xf>
    <xf numFmtId="3" fontId="3" fillId="0" borderId="144" xfId="0" applyNumberFormat="1" applyFont="1" applyBorder="1" applyAlignment="1" applyProtection="1">
      <alignment horizontal="right" vertical="center" wrapText="1"/>
      <protection locked="0"/>
    </xf>
    <xf numFmtId="3" fontId="3" fillId="0" borderId="145" xfId="0" applyNumberFormat="1" applyFont="1" applyBorder="1" applyAlignment="1" applyProtection="1">
      <alignment horizontal="right" vertical="center" wrapText="1"/>
      <protection locked="0"/>
    </xf>
    <xf numFmtId="0" fontId="21" fillId="11" borderId="0" xfId="7" applyFont="1" applyFill="1" applyAlignment="1">
      <alignment horizontal="left" wrapText="1"/>
    </xf>
    <xf numFmtId="0" fontId="39" fillId="11" borderId="0" xfId="7" applyFont="1" applyFill="1" applyAlignment="1">
      <alignment horizontal="left"/>
    </xf>
    <xf numFmtId="0" fontId="20" fillId="11" borderId="7" xfId="7" applyFont="1" applyFill="1" applyBorder="1" applyAlignment="1">
      <alignment horizontal="center" wrapText="1"/>
    </xf>
    <xf numFmtId="0" fontId="21" fillId="11" borderId="12" xfId="7" applyFont="1" applyFill="1" applyBorder="1" applyAlignment="1">
      <alignment wrapText="1"/>
    </xf>
    <xf numFmtId="0" fontId="21" fillId="11" borderId="13" xfId="7" applyFont="1" applyFill="1" applyBorder="1" applyAlignment="1">
      <alignment wrapText="1"/>
    </xf>
    <xf numFmtId="0" fontId="21" fillId="11" borderId="14" xfId="7" applyFont="1" applyFill="1" applyBorder="1" applyAlignment="1">
      <alignment wrapText="1"/>
    </xf>
    <xf numFmtId="0" fontId="21" fillId="11" borderId="7" xfId="7" applyFont="1" applyFill="1" applyBorder="1" applyAlignment="1">
      <alignment horizontal="left" vertical="top" wrapText="1"/>
    </xf>
    <xf numFmtId="0" fontId="21" fillId="11" borderId="7" xfId="7" applyFont="1" applyFill="1" applyBorder="1" applyAlignment="1">
      <alignment horizontal="center" wrapText="1"/>
    </xf>
    <xf numFmtId="49" fontId="31" fillId="11" borderId="7" xfId="7" applyNumberFormat="1" applyFill="1" applyBorder="1" applyAlignment="1">
      <alignment horizontal="center"/>
    </xf>
    <xf numFmtId="3" fontId="21" fillId="11" borderId="7" xfId="7" applyNumberFormat="1" applyFont="1" applyFill="1" applyBorder="1" applyAlignment="1">
      <alignment horizontal="right"/>
    </xf>
    <xf numFmtId="0" fontId="31" fillId="11" borderId="7" xfId="7" applyFill="1" applyBorder="1" applyAlignment="1">
      <alignment horizontal="left"/>
    </xf>
    <xf numFmtId="0" fontId="20" fillId="11" borderId="7" xfId="7" applyFont="1" applyFill="1" applyBorder="1" applyAlignment="1">
      <alignment horizontal="left" vertical="top" wrapText="1" indent="2"/>
    </xf>
    <xf numFmtId="3" fontId="20" fillId="11" borderId="7" xfId="7" applyNumberFormat="1" applyFont="1" applyFill="1" applyBorder="1" applyAlignment="1">
      <alignment horizontal="right"/>
    </xf>
    <xf numFmtId="0" fontId="20" fillId="11" borderId="7" xfId="7" applyFont="1" applyFill="1" applyBorder="1" applyAlignment="1">
      <alignment horizontal="left" wrapText="1"/>
    </xf>
    <xf numFmtId="0" fontId="21" fillId="11" borderId="7" xfId="7" applyFont="1" applyFill="1" applyBorder="1" applyAlignment="1">
      <alignment horizontal="left" vertical="top" wrapText="1" indent="1"/>
    </xf>
    <xf numFmtId="0" fontId="20" fillId="11" borderId="7" xfId="7" applyFont="1" applyFill="1" applyBorder="1" applyAlignment="1">
      <alignment horizontal="left" vertical="top" wrapText="1" indent="3"/>
    </xf>
    <xf numFmtId="0" fontId="21" fillId="11" borderId="7" xfId="7" applyFont="1" applyFill="1" applyBorder="1" applyAlignment="1">
      <alignment horizontal="left" vertical="top" wrapText="1" indent="2"/>
    </xf>
    <xf numFmtId="49" fontId="21" fillId="11" borderId="13" xfId="7" applyNumberFormat="1" applyFont="1" applyFill="1" applyBorder="1" applyAlignment="1">
      <alignment wrapText="1"/>
    </xf>
    <xf numFmtId="0" fontId="20" fillId="11" borderId="7" xfId="7" applyFont="1" applyFill="1" applyBorder="1" applyAlignment="1">
      <alignment horizontal="left" vertical="top" wrapText="1" indent="1"/>
    </xf>
    <xf numFmtId="0" fontId="34" fillId="11" borderId="7" xfId="7" applyFont="1" applyFill="1" applyBorder="1" applyAlignment="1">
      <alignment horizontal="center" vertical="center" wrapText="1"/>
    </xf>
    <xf numFmtId="0" fontId="21" fillId="11" borderId="7" xfId="7" applyFont="1" applyFill="1" applyBorder="1" applyAlignment="1">
      <alignment horizontal="center" vertical="center" wrapText="1"/>
    </xf>
    <xf numFmtId="0" fontId="34" fillId="11" borderId="7" xfId="7" applyFont="1" applyFill="1" applyBorder="1" applyAlignment="1">
      <alignment horizontal="left" vertical="top" wrapText="1"/>
    </xf>
    <xf numFmtId="0" fontId="34" fillId="11" borderId="7" xfId="7" applyFont="1" applyFill="1" applyBorder="1" applyAlignment="1">
      <alignment horizontal="center" vertical="top" wrapText="1"/>
    </xf>
    <xf numFmtId="49" fontId="20" fillId="11" borderId="7" xfId="7" applyNumberFormat="1" applyFont="1" applyFill="1" applyBorder="1" applyAlignment="1">
      <alignment horizontal="center" vertical="top" wrapText="1"/>
    </xf>
    <xf numFmtId="0" fontId="20" fillId="11" borderId="0" xfId="7" applyFont="1" applyFill="1" applyAlignment="1">
      <alignment horizontal="left"/>
    </xf>
    <xf numFmtId="0" fontId="33" fillId="11" borderId="7" xfId="7" applyFont="1" applyFill="1" applyBorder="1" applyAlignment="1">
      <alignment horizontal="left" vertical="top" wrapText="1" indent="1"/>
    </xf>
    <xf numFmtId="0" fontId="33" fillId="11" borderId="7" xfId="7" applyFont="1" applyFill="1" applyBorder="1" applyAlignment="1">
      <alignment horizontal="center" vertical="top" wrapText="1"/>
    </xf>
    <xf numFmtId="0" fontId="33" fillId="11" borderId="7" xfId="7" applyFont="1" applyFill="1" applyBorder="1" applyAlignment="1">
      <alignment horizontal="left" vertical="top" wrapText="1" indent="2"/>
    </xf>
    <xf numFmtId="0" fontId="33" fillId="11" borderId="0" xfId="7" applyFont="1" applyFill="1" applyAlignment="1">
      <alignment horizontal="left" wrapText="1"/>
    </xf>
    <xf numFmtId="0" fontId="33" fillId="11" borderId="7" xfId="7" applyFont="1" applyFill="1" applyBorder="1" applyAlignment="1">
      <alignment horizontal="left" vertical="top" wrapText="1" indent="3"/>
    </xf>
    <xf numFmtId="0" fontId="21" fillId="0" borderId="7" xfId="0" applyFont="1" applyBorder="1" applyAlignment="1">
      <alignment horizontal="left" vertical="center" wrapText="1"/>
    </xf>
    <xf numFmtId="49" fontId="21" fillId="0" borderId="7" xfId="0" applyNumberFormat="1" applyFont="1" applyBorder="1" applyAlignment="1">
      <alignment horizontal="center" vertical="top" wrapText="1"/>
    </xf>
    <xf numFmtId="3" fontId="21" fillId="0" borderId="7" xfId="0" applyNumberFormat="1" applyFont="1" applyBorder="1" applyAlignment="1">
      <alignment horizontal="right" vertical="center" wrapText="1"/>
    </xf>
    <xf numFmtId="0" fontId="34" fillId="11" borderId="7" xfId="7" applyFont="1" applyFill="1" applyBorder="1" applyAlignment="1">
      <alignment horizontal="left" vertical="top" wrapText="1" indent="1"/>
    </xf>
    <xf numFmtId="0" fontId="20" fillId="0" borderId="7" xfId="0" applyFont="1" applyBorder="1" applyAlignment="1">
      <alignment horizontal="left" vertical="center" wrapText="1" indent="3"/>
    </xf>
    <xf numFmtId="49" fontId="20" fillId="0" borderId="7" xfId="0" applyNumberFormat="1" applyFont="1" applyBorder="1" applyAlignment="1">
      <alignment horizontal="center" vertical="top" wrapText="1"/>
    </xf>
    <xf numFmtId="3" fontId="20" fillId="0" borderId="7" xfId="0" applyNumberFormat="1" applyFont="1" applyBorder="1" applyAlignment="1">
      <alignment horizontal="right" vertical="center" wrapText="1"/>
    </xf>
    <xf numFmtId="0" fontId="20" fillId="0" borderId="7" xfId="0" applyFont="1" applyBorder="1" applyAlignment="1">
      <alignment horizontal="left" vertical="center" wrapText="1" indent="4"/>
    </xf>
    <xf numFmtId="0" fontId="31" fillId="11" borderId="0" xfId="7" applyFill="1"/>
    <xf numFmtId="0" fontId="1" fillId="11" borderId="7" xfId="7" applyFont="1" applyFill="1" applyBorder="1" applyAlignment="1">
      <alignment horizontal="center" vertical="center" wrapText="1"/>
    </xf>
    <xf numFmtId="0" fontId="1" fillId="11" borderId="7" xfId="7" applyFont="1" applyFill="1" applyBorder="1" applyAlignment="1">
      <alignment horizontal="left" wrapText="1"/>
    </xf>
    <xf numFmtId="0" fontId="23" fillId="11" borderId="7" xfId="7" applyFont="1" applyFill="1" applyBorder="1" applyAlignment="1">
      <alignment horizontal="left" wrapText="1"/>
    </xf>
    <xf numFmtId="0" fontId="1" fillId="11" borderId="7" xfId="7" applyFont="1" applyFill="1" applyBorder="1" applyAlignment="1">
      <alignment horizontal="left" wrapText="1" indent="1"/>
    </xf>
    <xf numFmtId="3" fontId="1" fillId="11" borderId="7" xfId="7" applyNumberFormat="1" applyFont="1" applyFill="1" applyBorder="1" applyAlignment="1">
      <alignment horizontal="right"/>
    </xf>
    <xf numFmtId="0" fontId="1" fillId="11" borderId="7" xfId="7" applyFont="1" applyFill="1" applyBorder="1" applyAlignment="1">
      <alignment horizontal="left" wrapText="1" indent="2"/>
    </xf>
    <xf numFmtId="3" fontId="23" fillId="11" borderId="7" xfId="7" applyNumberFormat="1" applyFont="1" applyFill="1" applyBorder="1" applyAlignment="1">
      <alignment horizontal="right"/>
    </xf>
    <xf numFmtId="3" fontId="34" fillId="11" borderId="7" xfId="7" applyNumberFormat="1" applyFont="1" applyFill="1" applyBorder="1" applyAlignment="1">
      <alignment horizontal="left" wrapText="1"/>
    </xf>
    <xf numFmtId="3" fontId="33" fillId="11" borderId="7" xfId="7" applyNumberFormat="1" applyFont="1" applyFill="1" applyBorder="1" applyAlignment="1">
      <alignment horizontal="left" wrapText="1" indent="1"/>
    </xf>
    <xf numFmtId="3" fontId="33" fillId="11" borderId="7" xfId="7" applyNumberFormat="1" applyFont="1" applyFill="1" applyBorder="1" applyAlignment="1">
      <alignment horizontal="left" wrapText="1"/>
    </xf>
    <xf numFmtId="49" fontId="39" fillId="11" borderId="7" xfId="7" applyNumberFormat="1" applyFont="1" applyFill="1" applyBorder="1" applyAlignment="1">
      <alignment horizontal="center"/>
    </xf>
    <xf numFmtId="0" fontId="39" fillId="9" borderId="0" xfId="7" applyFont="1" applyFill="1"/>
    <xf numFmtId="3" fontId="21" fillId="11" borderId="13" xfId="7" applyNumberFormat="1" applyFont="1" applyFill="1" applyBorder="1" applyAlignment="1">
      <alignment wrapText="1"/>
    </xf>
    <xf numFmtId="3" fontId="21" fillId="11" borderId="14" xfId="7" applyNumberFormat="1" applyFont="1" applyFill="1" applyBorder="1" applyAlignment="1">
      <alignment wrapText="1"/>
    </xf>
    <xf numFmtId="49" fontId="21" fillId="11" borderId="7" xfId="7" applyNumberFormat="1" applyFont="1" applyFill="1" applyBorder="1" applyAlignment="1">
      <alignment horizontal="center" vertical="top" wrapText="1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0" borderId="176" xfId="0" applyFont="1" applyBorder="1" applyAlignment="1" applyProtection="1">
      <alignment horizontal="left" vertical="center" wrapText="1" indent="1"/>
      <protection locked="0"/>
    </xf>
    <xf numFmtId="0" fontId="21" fillId="0" borderId="177" xfId="0" applyFont="1" applyBorder="1" applyAlignment="1" applyProtection="1">
      <alignment horizontal="center" vertical="center" wrapText="1"/>
      <protection locked="0"/>
    </xf>
    <xf numFmtId="0" fontId="20" fillId="0" borderId="178" xfId="0" applyFont="1" applyBorder="1" applyAlignment="1" applyProtection="1">
      <alignment horizontal="left" vertical="center" wrapText="1" indent="2"/>
      <protection locked="0"/>
    </xf>
    <xf numFmtId="0" fontId="20" fillId="0" borderId="179" xfId="0" applyFont="1" applyBorder="1" applyAlignment="1" applyProtection="1">
      <alignment horizontal="center" vertical="center" wrapText="1"/>
      <protection locked="0"/>
    </xf>
    <xf numFmtId="0" fontId="20" fillId="0" borderId="180" xfId="0" applyFont="1" applyBorder="1" applyAlignment="1" applyProtection="1">
      <alignment horizontal="left" vertical="center" wrapText="1" indent="2"/>
      <protection locked="0"/>
    </xf>
    <xf numFmtId="0" fontId="20" fillId="0" borderId="181" xfId="0" applyFont="1" applyBorder="1" applyAlignment="1" applyProtection="1">
      <alignment horizontal="center" vertical="center" wrapText="1"/>
      <protection locked="0"/>
    </xf>
    <xf numFmtId="0" fontId="20" fillId="0" borderId="164" xfId="0" applyFont="1" applyBorder="1" applyAlignment="1" applyProtection="1">
      <alignment horizontal="left" vertical="center" wrapText="1" indent="2"/>
      <protection locked="0"/>
    </xf>
    <xf numFmtId="0" fontId="20" fillId="0" borderId="123" xfId="0" applyFont="1" applyBorder="1" applyAlignment="1" applyProtection="1">
      <alignment horizontal="center" vertical="center" wrapText="1"/>
      <protection locked="0"/>
    </xf>
    <xf numFmtId="0" fontId="21" fillId="0" borderId="182" xfId="0" applyFont="1" applyBorder="1" applyAlignment="1" applyProtection="1">
      <alignment horizontal="left" vertical="center" wrapText="1" indent="1"/>
      <protection locked="0"/>
    </xf>
    <xf numFmtId="0" fontId="21" fillId="0" borderId="183" xfId="0" applyFont="1" applyBorder="1" applyAlignment="1" applyProtection="1">
      <alignment horizontal="center" vertical="center" wrapText="1"/>
      <protection locked="0"/>
    </xf>
    <xf numFmtId="0" fontId="21" fillId="0" borderId="178" xfId="0" applyFont="1" applyBorder="1" applyAlignment="1" applyProtection="1">
      <alignment horizontal="left" vertical="center" wrapText="1" indent="2"/>
      <protection locked="0"/>
    </xf>
    <xf numFmtId="0" fontId="21" fillId="0" borderId="179" xfId="0" applyFont="1" applyBorder="1" applyAlignment="1" applyProtection="1">
      <alignment horizontal="center" vertical="center" wrapText="1"/>
      <protection locked="0"/>
    </xf>
    <xf numFmtId="0" fontId="21" fillId="0" borderId="180" xfId="0" applyFont="1" applyBorder="1" applyAlignment="1" applyProtection="1">
      <alignment horizontal="left" vertical="center" wrapText="1" indent="2"/>
      <protection locked="0"/>
    </xf>
    <xf numFmtId="0" fontId="21" fillId="0" borderId="181" xfId="0" applyFont="1" applyBorder="1" applyAlignment="1" applyProtection="1">
      <alignment horizontal="center" vertical="center" wrapText="1"/>
      <protection locked="0"/>
    </xf>
    <xf numFmtId="0" fontId="20" fillId="0" borderId="180" xfId="0" applyFont="1" applyBorder="1" applyAlignment="1" applyProtection="1">
      <alignment horizontal="left" vertical="center" wrapText="1" indent="3"/>
      <protection locked="0"/>
    </xf>
    <xf numFmtId="0" fontId="21" fillId="0" borderId="164" xfId="0" applyFont="1" applyBorder="1" applyAlignment="1" applyProtection="1">
      <alignment horizontal="left" vertical="center" wrapText="1" indent="2"/>
      <protection locked="0"/>
    </xf>
    <xf numFmtId="0" fontId="21" fillId="0" borderId="123" xfId="0" applyFont="1" applyBorder="1" applyAlignment="1" applyProtection="1">
      <alignment horizontal="center" vertical="center" wrapText="1"/>
      <protection locked="0"/>
    </xf>
    <xf numFmtId="0" fontId="21" fillId="0" borderId="184" xfId="0" applyFont="1" applyBorder="1" applyAlignment="1" applyProtection="1">
      <alignment horizontal="left" vertical="center" wrapText="1"/>
      <protection locked="0"/>
    </xf>
    <xf numFmtId="0" fontId="21" fillId="0" borderId="185" xfId="0" applyFont="1" applyBorder="1" applyAlignment="1" applyProtection="1">
      <alignment horizontal="center" vertical="center" wrapText="1"/>
      <protection locked="0"/>
    </xf>
    <xf numFmtId="0" fontId="21" fillId="0" borderId="186" xfId="0" applyFont="1" applyBorder="1" applyAlignment="1" applyProtection="1">
      <alignment horizontal="left" vertical="center" wrapText="1" indent="1"/>
      <protection locked="0"/>
    </xf>
    <xf numFmtId="0" fontId="21" fillId="0" borderId="187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0" fontId="21" fillId="0" borderId="188" xfId="0" applyFont="1" applyBorder="1" applyAlignment="1" applyProtection="1">
      <alignment horizontal="left" vertical="center" wrapText="1" indent="1"/>
      <protection locked="0"/>
    </xf>
    <xf numFmtId="0" fontId="20" fillId="0" borderId="164" xfId="0" applyFont="1" applyBorder="1" applyAlignment="1" applyProtection="1">
      <alignment horizontal="left" vertical="center" wrapText="1" indent="3"/>
      <protection locked="0"/>
    </xf>
    <xf numFmtId="0" fontId="20" fillId="0" borderId="189" xfId="0" applyFont="1" applyBorder="1" applyAlignment="1" applyProtection="1">
      <alignment horizontal="left" vertical="center" wrapText="1" indent="3"/>
      <protection locked="0"/>
    </xf>
    <xf numFmtId="0" fontId="20" fillId="0" borderId="190" xfId="0" applyFont="1" applyBorder="1" applyAlignment="1" applyProtection="1">
      <alignment horizontal="center" vertical="center" wrapText="1"/>
      <protection locked="0"/>
    </xf>
    <xf numFmtId="0" fontId="20" fillId="0" borderId="181" xfId="0" applyFont="1" applyBorder="1" applyAlignment="1" applyProtection="1">
      <alignment horizontal="center" vertical="center"/>
      <protection locked="0"/>
    </xf>
    <xf numFmtId="0" fontId="20" fillId="0" borderId="180" xfId="0" applyFont="1" applyBorder="1" applyAlignment="1" applyProtection="1">
      <alignment horizontal="left" vertical="center" wrapText="1" indent="4"/>
      <protection locked="0"/>
    </xf>
    <xf numFmtId="0" fontId="20" fillId="0" borderId="191" xfId="0" applyFont="1" applyBorder="1" applyAlignment="1" applyProtection="1">
      <alignment horizontal="left" vertical="center" wrapText="1" indent="3"/>
      <protection locked="0"/>
    </xf>
    <xf numFmtId="0" fontId="20" fillId="0" borderId="24" xfId="0" applyFont="1" applyBorder="1" applyAlignment="1" applyProtection="1">
      <alignment horizontal="left" vertical="center" wrapText="1" indent="4"/>
      <protection locked="0"/>
    </xf>
    <xf numFmtId="0" fontId="20" fillId="0" borderId="192" xfId="0" applyFont="1" applyBorder="1" applyAlignment="1" applyProtection="1">
      <alignment horizontal="center" vertical="center" wrapText="1"/>
      <protection locked="0"/>
    </xf>
    <xf numFmtId="0" fontId="20" fillId="0" borderId="193" xfId="0" applyFont="1" applyBorder="1" applyAlignment="1" applyProtection="1">
      <alignment horizontal="left" vertical="center" wrapText="1" indent="4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1" fillId="0" borderId="183" xfId="0" applyFont="1" applyBorder="1" applyAlignment="1" applyProtection="1">
      <alignment horizontal="center" vertical="center"/>
      <protection locked="0"/>
    </xf>
    <xf numFmtId="0" fontId="21" fillId="0" borderId="179" xfId="0" applyFont="1" applyBorder="1" applyAlignment="1" applyProtection="1">
      <alignment horizontal="center" vertical="center"/>
      <protection locked="0"/>
    </xf>
    <xf numFmtId="0" fontId="21" fillId="0" borderId="181" xfId="0" applyFont="1" applyBorder="1" applyAlignment="1" applyProtection="1">
      <alignment horizontal="center" vertical="center"/>
      <protection locked="0"/>
    </xf>
    <xf numFmtId="0" fontId="21" fillId="0" borderId="123" xfId="0" applyFont="1" applyBorder="1" applyAlignment="1" applyProtection="1">
      <alignment horizontal="center" vertical="center"/>
      <protection locked="0"/>
    </xf>
    <xf numFmtId="0" fontId="21" fillId="0" borderId="194" xfId="0" applyFont="1" applyBorder="1" applyAlignment="1" applyProtection="1">
      <alignment horizontal="left" vertical="center" wrapText="1" indent="1"/>
      <protection locked="0"/>
    </xf>
    <xf numFmtId="0" fontId="21" fillId="0" borderId="195" xfId="0" applyFont="1" applyBorder="1" applyAlignment="1" applyProtection="1">
      <alignment horizontal="center" vertical="center"/>
      <protection locked="0"/>
    </xf>
    <xf numFmtId="0" fontId="21" fillId="0" borderId="177" xfId="0" applyFont="1" applyBorder="1" applyAlignment="1" applyProtection="1">
      <alignment horizontal="center" vertical="center"/>
      <protection locked="0"/>
    </xf>
    <xf numFmtId="0" fontId="21" fillId="0" borderId="196" xfId="0" applyFont="1" applyBorder="1" applyAlignment="1" applyProtection="1">
      <alignment horizontal="left" vertical="center" wrapText="1" indent="1"/>
      <protection locked="0"/>
    </xf>
    <xf numFmtId="0" fontId="21" fillId="0" borderId="197" xfId="0" applyFont="1" applyBorder="1" applyAlignment="1" applyProtection="1">
      <alignment horizontal="center" vertical="center"/>
      <protection locked="0"/>
    </xf>
    <xf numFmtId="0" fontId="21" fillId="0" borderId="198" xfId="0" applyFont="1" applyBorder="1" applyAlignment="1" applyProtection="1">
      <alignment horizontal="left" vertical="center" wrapText="1" indent="1"/>
      <protection locked="0"/>
    </xf>
    <xf numFmtId="0" fontId="21" fillId="0" borderId="199" xfId="0" applyFont="1" applyBorder="1" applyAlignment="1" applyProtection="1">
      <alignment horizontal="center" vertical="center"/>
      <protection locked="0"/>
    </xf>
    <xf numFmtId="0" fontId="21" fillId="0" borderId="200" xfId="0" applyFont="1" applyBorder="1" applyAlignment="1" applyProtection="1">
      <alignment horizontal="left" vertical="center" wrapText="1" indent="1"/>
      <protection locked="0"/>
    </xf>
    <xf numFmtId="0" fontId="21" fillId="0" borderId="201" xfId="0" applyFont="1" applyBorder="1" applyAlignment="1" applyProtection="1">
      <alignment horizontal="center" vertical="center"/>
      <protection locked="0"/>
    </xf>
    <xf numFmtId="0" fontId="21" fillId="12" borderId="25" xfId="0" applyFont="1" applyFill="1" applyBorder="1" applyAlignment="1" applyProtection="1">
      <alignment vertical="center"/>
      <protection locked="0"/>
    </xf>
    <xf numFmtId="0" fontId="21" fillId="12" borderId="19" xfId="0" applyFont="1" applyFill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horizontal="justify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0" fontId="20" fillId="0" borderId="202" xfId="0" applyFont="1" applyBorder="1" applyAlignment="1" applyProtection="1">
      <alignment horizontal="left" vertical="center" indent="2"/>
      <protection locked="0"/>
    </xf>
    <xf numFmtId="49" fontId="20" fillId="0" borderId="203" xfId="0" applyNumberFormat="1" applyFont="1" applyBorder="1" applyAlignment="1" applyProtection="1">
      <alignment horizontal="center" vertical="center"/>
      <protection locked="0"/>
    </xf>
    <xf numFmtId="0" fontId="20" fillId="0" borderId="204" xfId="0" applyFont="1" applyBorder="1" applyAlignment="1" applyProtection="1">
      <alignment horizontal="left" vertical="center" indent="2"/>
      <protection locked="0"/>
    </xf>
    <xf numFmtId="49" fontId="20" fillId="0" borderId="205" xfId="0" applyNumberFormat="1" applyFont="1" applyBorder="1" applyAlignment="1" applyProtection="1">
      <alignment horizontal="center" vertical="center"/>
      <protection locked="0"/>
    </xf>
    <xf numFmtId="0" fontId="21" fillId="0" borderId="206" xfId="0" applyFont="1" applyBorder="1" applyAlignment="1" applyProtection="1">
      <alignment horizontal="left" vertical="center" indent="1"/>
      <protection locked="0"/>
    </xf>
    <xf numFmtId="49" fontId="21" fillId="0" borderId="207" xfId="0" applyNumberFormat="1" applyFont="1" applyBorder="1" applyAlignment="1" applyProtection="1">
      <alignment horizontal="center" vertical="center"/>
      <protection locked="0"/>
    </xf>
    <xf numFmtId="0" fontId="20" fillId="0" borderId="208" xfId="0" applyFont="1" applyBorder="1" applyAlignment="1" applyProtection="1">
      <alignment horizontal="left" vertical="center" indent="2"/>
      <protection locked="0"/>
    </xf>
    <xf numFmtId="49" fontId="20" fillId="0" borderId="179" xfId="0" applyNumberFormat="1" applyFont="1" applyBorder="1" applyAlignment="1" applyProtection="1">
      <alignment horizontal="center" vertical="center"/>
      <protection locked="0"/>
    </xf>
    <xf numFmtId="0" fontId="20" fillId="0" borderId="209" xfId="0" applyFont="1" applyBorder="1" applyAlignment="1" applyProtection="1">
      <alignment horizontal="left" vertical="center" indent="3"/>
      <protection locked="0"/>
    </xf>
    <xf numFmtId="49" fontId="20" fillId="0" borderId="181" xfId="0" applyNumberFormat="1" applyFont="1" applyBorder="1" applyAlignment="1" applyProtection="1">
      <alignment horizontal="center" vertical="center"/>
      <protection locked="0"/>
    </xf>
    <xf numFmtId="0" fontId="20" fillId="0" borderId="209" xfId="0" applyFont="1" applyBorder="1" applyAlignment="1" applyProtection="1">
      <alignment horizontal="left" vertical="center" wrapText="1" indent="2"/>
      <protection locked="0"/>
    </xf>
    <xf numFmtId="0" fontId="20" fillId="0" borderId="155" xfId="0" applyFont="1" applyBorder="1" applyAlignment="1" applyProtection="1">
      <alignment horizontal="left" vertical="center" indent="3"/>
      <protection locked="0"/>
    </xf>
    <xf numFmtId="49" fontId="20" fillId="0" borderId="123" xfId="0" applyNumberFormat="1" applyFont="1" applyBorder="1" applyAlignment="1" applyProtection="1">
      <alignment horizontal="center" vertical="center"/>
      <protection locked="0"/>
    </xf>
    <xf numFmtId="0" fontId="21" fillId="0" borderId="210" xfId="0" applyFont="1" applyBorder="1" applyAlignment="1" applyProtection="1">
      <alignment horizontal="left" vertical="center" wrapText="1" indent="1"/>
      <protection locked="0"/>
    </xf>
    <xf numFmtId="49" fontId="21" fillId="0" borderId="183" xfId="0" applyNumberFormat="1" applyFont="1" applyBorder="1" applyAlignment="1" applyProtection="1">
      <alignment horizontal="center" vertical="center"/>
      <protection locked="0"/>
    </xf>
    <xf numFmtId="0" fontId="20" fillId="0" borderId="208" xfId="0" applyFont="1" applyBorder="1" applyAlignment="1" applyProtection="1">
      <alignment horizontal="left" vertical="center" wrapText="1" indent="2"/>
      <protection locked="0"/>
    </xf>
    <xf numFmtId="0" fontId="20" fillId="0" borderId="155" xfId="0" applyFont="1" applyBorder="1" applyAlignment="1" applyProtection="1">
      <alignment horizontal="left" vertical="center" wrapText="1" indent="2"/>
      <protection locked="0"/>
    </xf>
    <xf numFmtId="0" fontId="21" fillId="0" borderId="210" xfId="0" applyFont="1" applyBorder="1" applyAlignment="1" applyProtection="1">
      <alignment horizontal="left" vertical="center" indent="1"/>
      <protection locked="0"/>
    </xf>
    <xf numFmtId="0" fontId="21" fillId="0" borderId="208" xfId="0" applyFont="1" applyBorder="1" applyAlignment="1" applyProtection="1">
      <alignment horizontal="left" vertical="center" indent="2"/>
      <protection locked="0"/>
    </xf>
    <xf numFmtId="49" fontId="21" fillId="0" borderId="179" xfId="0" applyNumberFormat="1" applyFont="1" applyBorder="1" applyAlignment="1" applyProtection="1">
      <alignment horizontal="center" vertical="center"/>
      <protection locked="0"/>
    </xf>
    <xf numFmtId="0" fontId="21" fillId="0" borderId="209" xfId="0" applyFont="1" applyBorder="1" applyAlignment="1" applyProtection="1">
      <alignment horizontal="left" vertical="center" indent="2"/>
      <protection locked="0"/>
    </xf>
    <xf numFmtId="49" fontId="21" fillId="0" borderId="181" xfId="0" applyNumberFormat="1" applyFont="1" applyBorder="1" applyAlignment="1" applyProtection="1">
      <alignment horizontal="center" vertical="center"/>
      <protection locked="0"/>
    </xf>
    <xf numFmtId="0" fontId="21" fillId="0" borderId="155" xfId="0" applyFont="1" applyBorder="1" applyAlignment="1" applyProtection="1">
      <alignment horizontal="left" vertical="center" indent="2"/>
      <protection locked="0"/>
    </xf>
    <xf numFmtId="0" fontId="21" fillId="0" borderId="211" xfId="0" applyFont="1" applyBorder="1" applyAlignment="1" applyProtection="1">
      <alignment horizontal="left" vertical="center" wrapText="1" indent="1"/>
      <protection locked="0"/>
    </xf>
    <xf numFmtId="49" fontId="21" fillId="0" borderId="212" xfId="0" applyNumberFormat="1" applyFont="1" applyBorder="1" applyAlignment="1" applyProtection="1">
      <alignment horizontal="center" vertical="center"/>
      <protection locked="0"/>
    </xf>
    <xf numFmtId="0" fontId="20" fillId="0" borderId="209" xfId="0" applyFont="1" applyBorder="1" applyAlignment="1" applyProtection="1">
      <alignment horizontal="left" vertical="center" indent="2"/>
      <protection locked="0"/>
    </xf>
    <xf numFmtId="0" fontId="20" fillId="0" borderId="204" xfId="0" applyFont="1" applyBorder="1" applyAlignment="1" applyProtection="1">
      <alignment horizontal="left" vertical="center" wrapText="1" indent="2"/>
      <protection locked="0"/>
    </xf>
    <xf numFmtId="0" fontId="21" fillId="0" borderId="26" xfId="0" applyFont="1" applyBorder="1" applyAlignment="1" applyProtection="1">
      <alignment horizontal="justify" vertical="center"/>
      <protection locked="0"/>
    </xf>
    <xf numFmtId="49" fontId="21" fillId="0" borderId="27" xfId="0" applyNumberFormat="1" applyFont="1" applyBorder="1" applyAlignment="1" applyProtection="1">
      <alignment horizontal="center" vertical="center"/>
      <protection locked="0"/>
    </xf>
    <xf numFmtId="0" fontId="20" fillId="0" borderId="202" xfId="0" applyFont="1" applyBorder="1" applyAlignment="1" applyProtection="1">
      <alignment horizontal="left" vertical="center" indent="3"/>
      <protection locked="0"/>
    </xf>
    <xf numFmtId="0" fontId="20" fillId="0" borderId="204" xfId="0" applyFont="1" applyBorder="1" applyAlignment="1" applyProtection="1">
      <alignment horizontal="left" vertical="center" indent="3"/>
      <protection locked="0"/>
    </xf>
    <xf numFmtId="0" fontId="20" fillId="0" borderId="155" xfId="0" applyFont="1" applyBorder="1" applyAlignment="1" applyProtection="1">
      <alignment horizontal="left" vertical="center" indent="2"/>
      <protection locked="0"/>
    </xf>
    <xf numFmtId="0" fontId="21" fillId="0" borderId="211" xfId="0" applyFont="1" applyBorder="1" applyAlignment="1" applyProtection="1">
      <alignment horizontal="left" vertical="center" indent="1"/>
      <protection locked="0"/>
    </xf>
    <xf numFmtId="49" fontId="21" fillId="8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206" xfId="0" applyFont="1" applyBorder="1" applyAlignment="1" applyProtection="1">
      <alignment horizontal="left" vertical="center" wrapText="1" indent="1"/>
      <protection locked="0"/>
    </xf>
    <xf numFmtId="49" fontId="20" fillId="0" borderId="212" xfId="0" applyNumberFormat="1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vertical="center"/>
      <protection locked="0"/>
    </xf>
    <xf numFmtId="0" fontId="21" fillId="0" borderId="28" xfId="0" applyFont="1" applyBorder="1" applyAlignment="1" applyProtection="1">
      <alignment vertical="center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vertical="center"/>
      <protection locked="0"/>
    </xf>
    <xf numFmtId="49" fontId="21" fillId="0" borderId="31" xfId="0" applyNumberFormat="1" applyFont="1" applyBorder="1" applyAlignment="1" applyProtection="1">
      <alignment horizontal="center" vertical="center"/>
      <protection locked="0"/>
    </xf>
    <xf numFmtId="0" fontId="21" fillId="14" borderId="25" xfId="0" applyFont="1" applyFill="1" applyBorder="1" applyAlignment="1" applyProtection="1">
      <alignment horizontal="left" vertical="center"/>
      <protection locked="0"/>
    </xf>
    <xf numFmtId="49" fontId="20" fillId="9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left" vertical="center" indent="1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0" fillId="0" borderId="202" xfId="0" applyFont="1" applyBorder="1" applyAlignment="1" applyProtection="1">
      <alignment horizontal="left" vertical="center" indent="1"/>
      <protection locked="0"/>
    </xf>
    <xf numFmtId="0" fontId="20" fillId="0" borderId="203" xfId="0" applyFont="1" applyBorder="1" applyAlignment="1" applyProtection="1">
      <alignment horizontal="center" vertical="center"/>
      <protection locked="0"/>
    </xf>
    <xf numFmtId="0" fontId="20" fillId="0" borderId="209" xfId="0" applyFont="1" applyBorder="1" applyAlignment="1" applyProtection="1">
      <alignment horizontal="left" vertical="center" indent="1"/>
      <protection locked="0"/>
    </xf>
    <xf numFmtId="0" fontId="20" fillId="0" borderId="204" xfId="0" applyFont="1" applyBorder="1" applyAlignment="1" applyProtection="1">
      <alignment horizontal="left" vertical="center" indent="1"/>
      <protection locked="0"/>
    </xf>
    <xf numFmtId="0" fontId="20" fillId="0" borderId="179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justify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justify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124" xfId="0" applyFont="1" applyBorder="1" applyAlignment="1" applyProtection="1">
      <alignment vertical="center" wrapText="1"/>
      <protection locked="0"/>
    </xf>
    <xf numFmtId="0" fontId="48" fillId="12" borderId="125" xfId="0" applyFont="1" applyFill="1" applyBorder="1" applyAlignment="1" applyProtection="1">
      <alignment horizontal="center" vertical="center" wrapText="1"/>
      <protection locked="0"/>
    </xf>
    <xf numFmtId="0" fontId="21" fillId="0" borderId="213" xfId="0" applyFont="1" applyBorder="1" applyAlignment="1" applyProtection="1">
      <alignment horizontal="left" vertical="center" wrapText="1" indent="1"/>
      <protection locked="0"/>
    </xf>
    <xf numFmtId="0" fontId="21" fillId="0" borderId="214" xfId="0" applyFont="1" applyBorder="1" applyAlignment="1" applyProtection="1">
      <alignment horizontal="center" vertical="center" wrapText="1"/>
      <protection locked="0"/>
    </xf>
    <xf numFmtId="0" fontId="20" fillId="0" borderId="215" xfId="0" applyFont="1" applyBorder="1" applyAlignment="1" applyProtection="1">
      <alignment horizontal="left" vertical="center" wrapText="1" indent="2"/>
      <protection locked="0"/>
    </xf>
    <xf numFmtId="0" fontId="20" fillId="0" borderId="216" xfId="0" applyFont="1" applyBorder="1" applyAlignment="1" applyProtection="1">
      <alignment horizontal="left" vertical="center" wrapText="1" indent="2"/>
      <protection locked="0"/>
    </xf>
    <xf numFmtId="0" fontId="20" fillId="0" borderId="169" xfId="0" applyFont="1" applyBorder="1" applyAlignment="1" applyProtection="1">
      <alignment horizontal="left" vertical="center" wrapText="1" indent="2"/>
      <protection locked="0"/>
    </xf>
    <xf numFmtId="0" fontId="21" fillId="0" borderId="217" xfId="0" applyFont="1" applyBorder="1" applyAlignment="1" applyProtection="1">
      <alignment horizontal="left" vertical="center" wrapText="1" indent="1"/>
      <protection locked="0"/>
    </xf>
    <xf numFmtId="0" fontId="21" fillId="0" borderId="218" xfId="0" applyFont="1" applyBorder="1" applyAlignment="1" applyProtection="1">
      <alignment horizontal="left" vertical="center" wrapText="1" indent="1"/>
      <protection locked="0"/>
    </xf>
    <xf numFmtId="0" fontId="21" fillId="0" borderId="219" xfId="0" applyFont="1" applyBorder="1" applyAlignment="1" applyProtection="1">
      <alignment horizontal="center" vertical="center" wrapText="1"/>
      <protection locked="0"/>
    </xf>
    <xf numFmtId="0" fontId="21" fillId="0" borderId="220" xfId="0" applyFont="1" applyBorder="1" applyAlignment="1" applyProtection="1">
      <alignment horizontal="left" vertical="center" wrapText="1" indent="1"/>
      <protection locked="0"/>
    </xf>
    <xf numFmtId="0" fontId="21" fillId="0" borderId="187" xfId="0" applyFont="1" applyBorder="1" applyAlignment="1" applyProtection="1">
      <alignment horizontal="center" vertical="center" wrapText="1"/>
      <protection locked="0"/>
    </xf>
    <xf numFmtId="0" fontId="21" fillId="0" borderId="125" xfId="0" applyFont="1" applyBorder="1" applyAlignment="1" applyProtection="1">
      <alignment horizontal="center" vertical="center" wrapText="1"/>
      <protection locked="0"/>
    </xf>
    <xf numFmtId="0" fontId="21" fillId="0" borderId="221" xfId="0" applyFont="1" applyBorder="1" applyAlignment="1" applyProtection="1">
      <alignment vertical="center" wrapText="1"/>
      <protection locked="0"/>
    </xf>
    <xf numFmtId="0" fontId="21" fillId="0" borderId="222" xfId="0" applyFont="1" applyBorder="1" applyAlignment="1" applyProtection="1">
      <alignment horizontal="center" vertical="center" wrapText="1"/>
      <protection locked="0"/>
    </xf>
    <xf numFmtId="0" fontId="3" fillId="0" borderId="223" xfId="0" applyFont="1" applyBorder="1" applyAlignment="1" applyProtection="1">
      <alignment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0" fillId="0" borderId="224" xfId="0" applyFont="1" applyBorder="1" applyAlignment="1" applyProtection="1">
      <alignment horizontal="left" vertical="center" wrapText="1" indent="1"/>
      <protection locked="0"/>
    </xf>
    <xf numFmtId="0" fontId="20" fillId="0" borderId="181" xfId="0" applyFont="1" applyBorder="1" applyAlignment="1" applyProtection="1">
      <alignment horizontal="left" vertical="center" wrapText="1"/>
      <protection locked="0"/>
    </xf>
    <xf numFmtId="0" fontId="3" fillId="0" borderId="224" xfId="0" applyFont="1" applyBorder="1" applyAlignment="1" applyProtection="1">
      <alignment vertical="center" wrapText="1"/>
      <protection locked="0"/>
    </xf>
    <xf numFmtId="0" fontId="21" fillId="0" borderId="181" xfId="0" applyFont="1" applyBorder="1" applyAlignment="1" applyProtection="1">
      <alignment horizontal="left" vertical="center" wrapText="1"/>
      <protection locked="0"/>
    </xf>
    <xf numFmtId="0" fontId="3" fillId="0" borderId="225" xfId="0" applyFont="1" applyBorder="1" applyAlignment="1" applyProtection="1">
      <alignment vertical="center" wrapText="1"/>
      <protection locked="0"/>
    </xf>
    <xf numFmtId="0" fontId="21" fillId="0" borderId="226" xfId="0" applyFont="1" applyBorder="1" applyAlignment="1" applyProtection="1">
      <alignment horizontal="left" vertical="center" wrapText="1"/>
      <protection locked="0"/>
    </xf>
    <xf numFmtId="0" fontId="50" fillId="0" borderId="227" xfId="0" applyFont="1" applyBorder="1" applyAlignment="1" applyProtection="1">
      <alignment horizontal="right"/>
      <protection locked="0"/>
    </xf>
    <xf numFmtId="0" fontId="51" fillId="0" borderId="227" xfId="0" applyFont="1" applyBorder="1" applyAlignment="1" applyProtection="1">
      <alignment horizontal="right"/>
      <protection locked="0"/>
    </xf>
    <xf numFmtId="0" fontId="51" fillId="15" borderId="227" xfId="0" applyFont="1" applyFill="1" applyBorder="1" applyAlignment="1" applyProtection="1">
      <alignment horizontal="right"/>
      <protection locked="0"/>
    </xf>
    <xf numFmtId="164" fontId="51" fillId="0" borderId="227" xfId="10" applyNumberFormat="1" applyFont="1" applyBorder="1" applyAlignment="1" applyProtection="1">
      <alignment horizontal="right"/>
      <protection locked="0"/>
    </xf>
    <xf numFmtId="164" fontId="51" fillId="15" borderId="227" xfId="10" applyNumberFormat="1" applyFont="1" applyFill="1" applyBorder="1" applyAlignment="1" applyProtection="1">
      <alignment horizontal="right"/>
      <protection locked="0"/>
    </xf>
    <xf numFmtId="164" fontId="51" fillId="0" borderId="227" xfId="0" applyNumberFormat="1" applyFont="1" applyBorder="1" applyAlignment="1" applyProtection="1">
      <alignment horizontal="right"/>
      <protection locked="0"/>
    </xf>
    <xf numFmtId="164" fontId="51" fillId="15" borderId="227" xfId="0" applyNumberFormat="1" applyFont="1" applyFill="1" applyBorder="1" applyAlignment="1" applyProtection="1">
      <alignment horizontal="right"/>
      <protection locked="0"/>
    </xf>
    <xf numFmtId="164" fontId="17" fillId="0" borderId="227" xfId="10" applyNumberFormat="1" applyFont="1" applyBorder="1" applyAlignment="1" applyProtection="1">
      <alignment horizontal="right" vertical="center"/>
      <protection locked="0"/>
    </xf>
    <xf numFmtId="3" fontId="49" fillId="0" borderId="12" xfId="11" applyNumberFormat="1" applyBorder="1" applyAlignment="1" applyProtection="1">
      <alignment horizontal="right" wrapText="1"/>
      <protection locked="0"/>
    </xf>
    <xf numFmtId="3" fontId="52" fillId="0" borderId="12" xfId="11" applyNumberFormat="1" applyFont="1" applyBorder="1" applyAlignment="1" applyProtection="1">
      <alignment horizontal="right" wrapText="1"/>
      <protection locked="0"/>
    </xf>
    <xf numFmtId="0" fontId="40" fillId="0" borderId="0" xfId="1" applyBorder="1" applyAlignment="1" applyProtection="1">
      <alignment horizontal="left" vertical="center"/>
      <protection locked="0"/>
    </xf>
    <xf numFmtId="0" fontId="40" fillId="0" borderId="3" xfId="1" applyBorder="1" applyAlignment="1" applyProtection="1">
      <alignment horizontal="left" vertical="center"/>
      <protection locked="0"/>
    </xf>
    <xf numFmtId="0" fontId="40" fillId="0" borderId="0" xfId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40" fillId="0" borderId="0" xfId="1" applyAlignment="1">
      <alignment horizontal="left" vertical="center" indent="2"/>
    </xf>
    <xf numFmtId="0" fontId="2" fillId="0" borderId="15" xfId="4" applyFont="1" applyBorder="1" applyAlignment="1">
      <alignment horizontal="center" vertical="top"/>
    </xf>
    <xf numFmtId="0" fontId="2" fillId="0" borderId="16" xfId="4" applyFont="1" applyBorder="1" applyAlignment="1">
      <alignment horizontal="center" vertical="top"/>
    </xf>
    <xf numFmtId="0" fontId="2" fillId="0" borderId="17" xfId="4" applyFont="1" applyBorder="1" applyAlignment="1">
      <alignment horizontal="center" vertical="top"/>
    </xf>
    <xf numFmtId="0" fontId="2" fillId="0" borderId="0" xfId="4" applyFont="1" applyAlignment="1">
      <alignment horizontal="center" vertical="top"/>
    </xf>
    <xf numFmtId="0" fontId="40" fillId="0" borderId="0" xfId="1" applyBorder="1" applyAlignment="1">
      <alignment horizontal="left" vertical="center" indent="2"/>
    </xf>
    <xf numFmtId="0" fontId="40" fillId="0" borderId="3" xfId="1" applyBorder="1" applyAlignment="1">
      <alignment horizontal="left" vertical="center" indent="2"/>
    </xf>
    <xf numFmtId="0" fontId="24" fillId="0" borderId="2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3" xfId="4" applyFont="1" applyBorder="1" applyAlignment="1">
      <alignment horizontal="center" vertical="center"/>
    </xf>
    <xf numFmtId="0" fontId="1" fillId="0" borderId="0" xfId="4" applyAlignment="1">
      <alignment horizontal="left" vertical="center"/>
    </xf>
    <xf numFmtId="0" fontId="1" fillId="0" borderId="149" xfId="4" applyBorder="1" applyAlignment="1" applyProtection="1">
      <alignment horizontal="left" vertical="center"/>
      <protection locked="0"/>
    </xf>
    <xf numFmtId="0" fontId="1" fillId="0" borderId="99" xfId="4" applyBorder="1" applyAlignment="1" applyProtection="1">
      <alignment horizontal="left" vertical="center"/>
      <protection locked="0"/>
    </xf>
    <xf numFmtId="0" fontId="1" fillId="0" borderId="101" xfId="4" applyBorder="1" applyAlignment="1" applyProtection="1">
      <alignment horizontal="left" vertical="center"/>
      <protection locked="0"/>
    </xf>
    <xf numFmtId="0" fontId="1" fillId="0" borderId="86" xfId="4" applyBorder="1" applyAlignment="1" applyProtection="1">
      <alignment horizontal="left" vertical="center"/>
      <protection locked="0"/>
    </xf>
    <xf numFmtId="0" fontId="1" fillId="0" borderId="150" xfId="4" applyBorder="1" applyAlignment="1" applyProtection="1">
      <alignment horizontal="left" vertical="center"/>
      <protection locked="0"/>
    </xf>
    <xf numFmtId="0" fontId="1" fillId="0" borderId="151" xfId="4" applyBorder="1" applyAlignment="1" applyProtection="1">
      <alignment horizontal="left" vertical="center"/>
      <protection locked="0"/>
    </xf>
    <xf numFmtId="0" fontId="1" fillId="0" borderId="152" xfId="4" applyBorder="1" applyAlignment="1" applyProtection="1">
      <alignment horizontal="left" vertical="center"/>
      <protection locked="0"/>
    </xf>
    <xf numFmtId="0" fontId="23" fillId="0" borderId="0" xfId="4" applyFont="1" applyAlignment="1">
      <alignment horizontal="left" vertical="center" indent="1"/>
    </xf>
    <xf numFmtId="0" fontId="1" fillId="9" borderId="100" xfId="4" applyFill="1" applyBorder="1" applyAlignment="1">
      <alignment horizontal="center" vertical="center"/>
    </xf>
    <xf numFmtId="0" fontId="1" fillId="9" borderId="99" xfId="4" applyFill="1" applyBorder="1" applyAlignment="1">
      <alignment horizontal="center" vertical="center"/>
    </xf>
    <xf numFmtId="0" fontId="1" fillId="9" borderId="101" xfId="4" applyFill="1" applyBorder="1" applyAlignment="1">
      <alignment horizontal="center" vertical="center"/>
    </xf>
    <xf numFmtId="0" fontId="1" fillId="0" borderId="146" xfId="4" applyBorder="1" applyAlignment="1" applyProtection="1">
      <alignment horizontal="left" vertical="center"/>
      <protection locked="0"/>
    </xf>
    <xf numFmtId="0" fontId="1" fillId="0" borderId="147" xfId="4" applyBorder="1" applyAlignment="1" applyProtection="1">
      <alignment horizontal="left" vertical="center"/>
      <protection locked="0"/>
    </xf>
    <xf numFmtId="0" fontId="1" fillId="0" borderId="148" xfId="4" applyBorder="1" applyAlignment="1" applyProtection="1">
      <alignment horizontal="left" vertical="center"/>
      <protection locked="0"/>
    </xf>
    <xf numFmtId="0" fontId="3" fillId="12" borderId="153" xfId="0" applyFont="1" applyFill="1" applyBorder="1" applyAlignment="1">
      <alignment horizontal="center" vertical="center"/>
    </xf>
    <xf numFmtId="0" fontId="10" fillId="12" borderId="102" xfId="0" applyFont="1" applyFill="1" applyBorder="1" applyAlignment="1">
      <alignment horizontal="center" vertical="center"/>
    </xf>
    <xf numFmtId="0" fontId="40" fillId="0" borderId="0" xfId="1" applyFill="1" applyBorder="1" applyAlignment="1" applyProtection="1">
      <alignment horizontal="left" vertical="center"/>
      <protection locked="0"/>
    </xf>
    <xf numFmtId="0" fontId="10" fillId="0" borderId="154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49" fontId="10" fillId="0" borderId="156" xfId="0" applyNumberFormat="1" applyFont="1" applyBorder="1" applyAlignment="1">
      <alignment horizontal="center" vertical="center" wrapText="1"/>
    </xf>
    <xf numFmtId="0" fontId="10" fillId="0" borderId="157" xfId="0" applyFont="1" applyBorder="1" applyAlignment="1">
      <alignment horizontal="center" vertical="center" wrapText="1"/>
    </xf>
    <xf numFmtId="49" fontId="10" fillId="0" borderId="158" xfId="0" applyNumberFormat="1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1" fillId="12" borderId="160" xfId="0" applyNumberFormat="1" applyFont="1" applyFill="1" applyBorder="1" applyAlignment="1">
      <alignment horizontal="center" vertical="center"/>
    </xf>
    <xf numFmtId="0" fontId="20" fillId="12" borderId="1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0" fillId="0" borderId="161" xfId="0" applyFont="1" applyBorder="1" applyAlignment="1">
      <alignment horizontal="center" vertical="center" wrapText="1"/>
    </xf>
    <xf numFmtId="0" fontId="10" fillId="0" borderId="162" xfId="0" applyFont="1" applyBorder="1" applyAlignment="1">
      <alignment horizontal="center" vertical="center" wrapText="1"/>
    </xf>
    <xf numFmtId="0" fontId="10" fillId="0" borderId="163" xfId="0" applyFont="1" applyBorder="1" applyAlignment="1">
      <alignment horizontal="center" vertical="center" wrapText="1"/>
    </xf>
    <xf numFmtId="0" fontId="10" fillId="0" borderId="164" xfId="0" applyFont="1" applyBorder="1" applyAlignment="1">
      <alignment horizontal="center" vertical="center" wrapText="1"/>
    </xf>
    <xf numFmtId="0" fontId="10" fillId="0" borderId="165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16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29" fillId="10" borderId="167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0" xfId="0" applyFont="1" applyFill="1" applyAlignment="1">
      <alignment vertical="center" wrapText="1"/>
    </xf>
    <xf numFmtId="0" fontId="28" fillId="0" borderId="0" xfId="0" applyFont="1" applyAlignment="1">
      <alignment vertical="center" wrapText="1"/>
    </xf>
    <xf numFmtId="0" fontId="30" fillId="0" borderId="167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10" borderId="167" xfId="0" applyFont="1" applyFill="1" applyBorder="1" applyAlignment="1">
      <alignment vertical="center" wrapText="1"/>
    </xf>
    <xf numFmtId="0" fontId="29" fillId="0" borderId="167" xfId="0" applyFont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0" fillId="0" borderId="168" xfId="0" applyFont="1" applyBorder="1" applyAlignment="1">
      <alignment horizontal="center" vertical="center" wrapText="1"/>
    </xf>
    <xf numFmtId="0" fontId="10" fillId="0" borderId="169" xfId="0" applyFont="1" applyBorder="1" applyAlignment="1">
      <alignment horizontal="center" vertical="center" wrapText="1"/>
    </xf>
    <xf numFmtId="0" fontId="10" fillId="0" borderId="170" xfId="0" applyFont="1" applyBorder="1" applyAlignment="1">
      <alignment horizontal="center" vertical="center" wrapText="1"/>
    </xf>
    <xf numFmtId="0" fontId="10" fillId="0" borderId="171" xfId="0" applyFont="1" applyBorder="1" applyAlignment="1">
      <alignment horizontal="center" vertical="center" wrapText="1"/>
    </xf>
    <xf numFmtId="0" fontId="10" fillId="0" borderId="173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7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174" xfId="0" applyFont="1" applyBorder="1" applyAlignment="1">
      <alignment horizontal="center" vertical="center" wrapText="1"/>
    </xf>
    <xf numFmtId="0" fontId="10" fillId="0" borderId="175" xfId="0" applyFont="1" applyBorder="1" applyAlignment="1">
      <alignment horizontal="center" vertical="center" wrapText="1"/>
    </xf>
    <xf numFmtId="0" fontId="10" fillId="0" borderId="15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20" fillId="11" borderId="7" xfId="7" applyFont="1" applyFill="1" applyBorder="1" applyAlignment="1">
      <alignment horizontal="center" wrapText="1"/>
    </xf>
    <xf numFmtId="0" fontId="38" fillId="11" borderId="0" xfId="7" applyFont="1" applyFill="1" applyAlignment="1">
      <alignment horizontal="center" vertical="center" wrapText="1"/>
    </xf>
    <xf numFmtId="0" fontId="21" fillId="11" borderId="12" xfId="7" applyFont="1" applyFill="1" applyBorder="1" applyAlignment="1">
      <alignment horizontal="left" wrapText="1"/>
    </xf>
    <xf numFmtId="0" fontId="21" fillId="11" borderId="13" xfId="7" applyFont="1" applyFill="1" applyBorder="1" applyAlignment="1">
      <alignment horizontal="left" wrapText="1"/>
    </xf>
    <xf numFmtId="0" fontId="21" fillId="11" borderId="0" xfId="7" applyFont="1" applyFill="1" applyAlignment="1">
      <alignment horizontal="left" wrapText="1"/>
    </xf>
    <xf numFmtId="0" fontId="34" fillId="11" borderId="7" xfId="7" applyFont="1" applyFill="1" applyBorder="1" applyAlignment="1">
      <alignment horizontal="center" vertical="center" wrapText="1"/>
    </xf>
    <xf numFmtId="0" fontId="33" fillId="11" borderId="0" xfId="7" applyFont="1" applyFill="1" applyAlignment="1">
      <alignment horizontal="left" wrapText="1"/>
    </xf>
    <xf numFmtId="0" fontId="31" fillId="11" borderId="7" xfId="7" applyFill="1" applyBorder="1" applyAlignment="1">
      <alignment horizontal="left"/>
    </xf>
    <xf numFmtId="0" fontId="1" fillId="11" borderId="7" xfId="7" applyFont="1" applyFill="1" applyBorder="1" applyAlignment="1">
      <alignment horizontal="center" vertical="center" wrapText="1"/>
    </xf>
    <xf numFmtId="0" fontId="33" fillId="11" borderId="7" xfId="7" applyFont="1" applyFill="1" applyBorder="1" applyAlignment="1">
      <alignment horizontal="center" vertical="center" wrapText="1"/>
    </xf>
    <xf numFmtId="0" fontId="32" fillId="11" borderId="0" xfId="7" applyFont="1" applyFill="1" applyAlignment="1">
      <alignment horizontal="left" wrapText="1"/>
    </xf>
  </cellXfs>
  <cellStyles count="14">
    <cellStyle name="Comma" xfId="10" builtinId="3"/>
    <cellStyle name="Hyperlink" xfId="1" builtinId="8"/>
    <cellStyle name="Hyperlink 2" xfId="2" xr:uid="{00000000-0005-0000-0000-000002000000}"/>
    <cellStyle name="Hyperlink 2 2" xfId="3" xr:uid="{00000000-0005-0000-0000-000003000000}"/>
    <cellStyle name="Normal" xfId="0" builtinId="0"/>
    <cellStyle name="Normal 2" xfId="4" xr:uid="{00000000-0005-0000-0000-000005000000}"/>
    <cellStyle name="Normal 2 7" xfId="12" xr:uid="{00000000-0005-0000-0000-000006000000}"/>
    <cellStyle name="Normal 3" xfId="5" xr:uid="{00000000-0005-0000-0000-000007000000}"/>
    <cellStyle name="Normal 3 2" xfId="13" xr:uid="{00000000-0005-0000-0000-000008000000}"/>
    <cellStyle name="Normal 4" xfId="6" xr:uid="{00000000-0005-0000-0000-000009000000}"/>
    <cellStyle name="Normal 5" xfId="7" xr:uid="{00000000-0005-0000-0000-00000A000000}"/>
    <cellStyle name="Normal 8" xfId="11" xr:uid="{00000000-0005-0000-0000-00000B000000}"/>
    <cellStyle name="Style 1" xfId="8" xr:uid="{00000000-0005-0000-0000-00000C000000}"/>
    <cellStyle name="Style 2" xfId="9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Q94"/>
  <sheetViews>
    <sheetView showGridLines="0" topLeftCell="A14" workbookViewId="0">
      <selection activeCell="B35" sqref="B35:I35"/>
    </sheetView>
  </sheetViews>
  <sheetFormatPr defaultColWidth="9.140625" defaultRowHeight="12.75" x14ac:dyDescent="0.2"/>
  <cols>
    <col min="1" max="1" width="9.140625" style="1"/>
    <col min="2" max="2" width="17.7109375" style="1" customWidth="1"/>
    <col min="3" max="10" width="9.140625" style="1"/>
    <col min="11" max="18" width="9.140625" style="3"/>
    <col min="19" max="250" width="9.140625" style="1"/>
    <col min="251" max="251" width="12.42578125" style="1" customWidth="1"/>
    <col min="252" max="252" width="23.42578125" style="1" customWidth="1"/>
    <col min="253" max="253" width="21.28515625" style="1" customWidth="1"/>
    <col min="254" max="254" width="22.140625" style="1" customWidth="1"/>
    <col min="255" max="16384" width="9.140625" style="1"/>
  </cols>
  <sheetData>
    <row r="1" spans="1:251" ht="19.5" customHeight="1" thickTop="1" x14ac:dyDescent="0.2">
      <c r="A1" s="487"/>
      <c r="B1" s="488"/>
      <c r="C1" s="488"/>
      <c r="D1" s="488"/>
      <c r="E1" s="488"/>
      <c r="F1" s="488"/>
      <c r="G1" s="488"/>
      <c r="H1" s="488"/>
      <c r="I1" s="489"/>
      <c r="J1" s="490"/>
      <c r="K1" s="490"/>
      <c r="L1" s="490"/>
      <c r="M1" s="490"/>
      <c r="N1" s="490"/>
      <c r="O1" s="490"/>
      <c r="P1" s="490"/>
      <c r="Q1" s="490"/>
      <c r="R1" s="490"/>
      <c r="S1" s="490"/>
      <c r="IQ1" s="2"/>
    </row>
    <row r="2" spans="1:251" ht="19.5" customHeight="1" x14ac:dyDescent="0.2">
      <c r="A2" s="107"/>
      <c r="I2" s="108"/>
      <c r="S2" s="2"/>
      <c r="T2" s="2"/>
      <c r="U2" s="2"/>
      <c r="V2" s="2"/>
      <c r="W2" s="2"/>
      <c r="X2" s="2"/>
      <c r="Y2" s="2"/>
      <c r="Z2" s="2"/>
      <c r="IQ2" s="2"/>
    </row>
    <row r="3" spans="1:251" ht="19.5" customHeight="1" x14ac:dyDescent="0.2">
      <c r="A3" s="107"/>
      <c r="I3" s="108"/>
      <c r="S3" s="2"/>
      <c r="T3" s="2" t="s">
        <v>717</v>
      </c>
      <c r="U3" s="2" t="s">
        <v>502</v>
      </c>
      <c r="V3" s="2" t="s">
        <v>503</v>
      </c>
      <c r="W3" s="2" t="s">
        <v>504</v>
      </c>
      <c r="X3" s="2" t="s">
        <v>505</v>
      </c>
      <c r="Y3" s="2"/>
      <c r="Z3" s="2"/>
      <c r="IQ3" s="2"/>
    </row>
    <row r="4" spans="1:251" s="3" customFormat="1" ht="17.25" customHeight="1" x14ac:dyDescent="0.2">
      <c r="A4" s="109"/>
      <c r="I4" s="110"/>
      <c r="S4" s="4"/>
      <c r="T4" s="4" t="s">
        <v>718</v>
      </c>
      <c r="U4" s="4" t="s">
        <v>506</v>
      </c>
      <c r="V4" s="4">
        <v>2011</v>
      </c>
      <c r="W4" s="4" t="s">
        <v>507</v>
      </c>
      <c r="X4" s="4" t="s">
        <v>704</v>
      </c>
      <c r="Y4" s="4"/>
      <c r="Z4" s="4"/>
      <c r="IQ4" s="4"/>
    </row>
    <row r="5" spans="1:251" s="3" customFormat="1" ht="17.25" customHeight="1" x14ac:dyDescent="0.2">
      <c r="A5" s="109"/>
      <c r="I5" s="110"/>
      <c r="S5" s="4"/>
      <c r="T5" s="4" t="s">
        <v>719</v>
      </c>
      <c r="U5" s="4" t="s">
        <v>508</v>
      </c>
      <c r="V5" s="4">
        <v>2012</v>
      </c>
      <c r="W5" s="4" t="s">
        <v>509</v>
      </c>
      <c r="X5" s="4" t="s">
        <v>673</v>
      </c>
      <c r="Y5" s="4"/>
      <c r="Z5" s="4"/>
      <c r="IQ5" s="4"/>
    </row>
    <row r="6" spans="1:251" s="3" customFormat="1" ht="17.25" customHeight="1" x14ac:dyDescent="0.2">
      <c r="A6" s="109"/>
      <c r="I6" s="110"/>
      <c r="S6" s="4"/>
      <c r="T6" s="4"/>
      <c r="U6" s="4"/>
      <c r="V6" s="4">
        <v>2013</v>
      </c>
      <c r="W6" s="4" t="s">
        <v>510</v>
      </c>
      <c r="X6" s="4" t="s">
        <v>675</v>
      </c>
      <c r="Y6" s="4"/>
      <c r="Z6" s="4"/>
      <c r="IQ6" s="4"/>
    </row>
    <row r="7" spans="1:251" s="3" customFormat="1" ht="17.25" customHeight="1" x14ac:dyDescent="0.2">
      <c r="A7" s="109"/>
      <c r="I7" s="110"/>
      <c r="S7" s="4"/>
      <c r="T7" s="4"/>
      <c r="U7" s="4"/>
      <c r="V7" s="4">
        <v>2014</v>
      </c>
      <c r="W7" s="4" t="s">
        <v>511</v>
      </c>
      <c r="X7" s="4" t="s">
        <v>512</v>
      </c>
      <c r="Y7" s="4"/>
      <c r="Z7" s="4"/>
      <c r="IQ7" s="4"/>
    </row>
    <row r="8" spans="1:251" ht="19.5" customHeight="1" x14ac:dyDescent="0.2">
      <c r="A8" s="109"/>
      <c r="B8" s="3"/>
      <c r="C8" s="3"/>
      <c r="D8" s="3"/>
      <c r="E8" s="3"/>
      <c r="F8" s="3"/>
      <c r="G8" s="3"/>
      <c r="H8" s="3"/>
      <c r="I8" s="110"/>
      <c r="J8" s="3"/>
      <c r="K8" s="484"/>
      <c r="L8" s="484"/>
      <c r="M8" s="484"/>
      <c r="N8" s="484"/>
      <c r="O8" s="484"/>
      <c r="P8" s="484"/>
      <c r="Q8" s="484"/>
      <c r="R8" s="11"/>
      <c r="S8" s="3"/>
      <c r="V8" s="2">
        <v>2015</v>
      </c>
      <c r="W8" s="2"/>
      <c r="X8" s="2" t="s">
        <v>513</v>
      </c>
      <c r="Y8" s="2"/>
      <c r="Z8" s="2"/>
      <c r="IQ8" s="2"/>
    </row>
    <row r="9" spans="1:251" ht="19.5" customHeight="1" x14ac:dyDescent="0.2">
      <c r="A9" s="493" t="s">
        <v>529</v>
      </c>
      <c r="B9" s="494"/>
      <c r="C9" s="494"/>
      <c r="D9" s="494"/>
      <c r="E9" s="494"/>
      <c r="F9" s="494"/>
      <c r="G9" s="494"/>
      <c r="H9" s="494"/>
      <c r="I9" s="495"/>
      <c r="J9" s="5"/>
      <c r="K9" s="484"/>
      <c r="L9" s="484"/>
      <c r="M9" s="484"/>
      <c r="N9" s="484"/>
      <c r="O9" s="484"/>
      <c r="P9" s="484"/>
      <c r="Q9" s="484"/>
      <c r="R9" s="484"/>
      <c r="S9" s="6"/>
      <c r="V9" s="2">
        <v>2016</v>
      </c>
      <c r="W9" s="2"/>
      <c r="X9" s="2" t="s">
        <v>514</v>
      </c>
      <c r="Y9" s="2"/>
      <c r="Z9" s="2"/>
      <c r="IQ9" s="2"/>
    </row>
    <row r="10" spans="1:251" ht="19.5" customHeight="1" x14ac:dyDescent="0.2">
      <c r="A10" s="493"/>
      <c r="B10" s="494"/>
      <c r="C10" s="494"/>
      <c r="D10" s="494"/>
      <c r="E10" s="494"/>
      <c r="F10" s="494"/>
      <c r="G10" s="494"/>
      <c r="H10" s="494"/>
      <c r="I10" s="495"/>
      <c r="K10" s="484"/>
      <c r="L10" s="484"/>
      <c r="M10" s="484"/>
      <c r="N10" s="484"/>
      <c r="O10" s="484"/>
      <c r="P10" s="484"/>
      <c r="Q10" s="484"/>
      <c r="R10" s="484"/>
      <c r="V10" s="2">
        <v>2017</v>
      </c>
      <c r="W10" s="2"/>
      <c r="X10" s="4" t="s">
        <v>515</v>
      </c>
      <c r="Y10" s="2"/>
      <c r="Z10" s="2"/>
      <c r="IQ10" s="2"/>
    </row>
    <row r="11" spans="1:251" ht="19.5" customHeight="1" x14ac:dyDescent="0.2">
      <c r="A11" s="107"/>
      <c r="I11" s="108"/>
      <c r="K11" s="484"/>
      <c r="L11" s="484"/>
      <c r="M11" s="484"/>
      <c r="N11" s="484"/>
      <c r="O11" s="484"/>
      <c r="P11" s="484"/>
      <c r="Q11" s="484"/>
      <c r="R11" s="484"/>
      <c r="V11" s="2">
        <v>2018</v>
      </c>
      <c r="W11" s="2"/>
      <c r="X11" s="4" t="s">
        <v>516</v>
      </c>
      <c r="Y11" s="2"/>
      <c r="Z11" s="2"/>
      <c r="IQ11" s="2"/>
    </row>
    <row r="12" spans="1:251" ht="19.5" customHeight="1" x14ac:dyDescent="0.2">
      <c r="A12" s="107"/>
      <c r="I12" s="108"/>
      <c r="K12" s="484"/>
      <c r="L12" s="484"/>
      <c r="M12" s="484"/>
      <c r="N12" s="484"/>
      <c r="O12" s="484"/>
      <c r="P12" s="484"/>
      <c r="Q12" s="484"/>
      <c r="R12" s="484"/>
      <c r="V12" s="2">
        <v>2019</v>
      </c>
      <c r="W12" s="2"/>
      <c r="X12" s="4" t="s">
        <v>517</v>
      </c>
      <c r="Y12" s="2"/>
      <c r="Z12" s="2"/>
      <c r="IQ12" s="2"/>
    </row>
    <row r="13" spans="1:251" ht="19.5" customHeight="1" x14ac:dyDescent="0.2">
      <c r="A13" s="107"/>
      <c r="I13" s="108"/>
      <c r="K13" s="484"/>
      <c r="L13" s="484"/>
      <c r="M13" s="484"/>
      <c r="N13" s="484"/>
      <c r="O13" s="484"/>
      <c r="P13" s="484"/>
      <c r="Q13" s="484"/>
      <c r="R13" s="484"/>
      <c r="V13" s="2">
        <v>2020</v>
      </c>
      <c r="W13" s="4"/>
      <c r="X13" s="4" t="s">
        <v>518</v>
      </c>
      <c r="Y13" s="2"/>
      <c r="Z13" s="2"/>
      <c r="IQ13" s="2"/>
    </row>
    <row r="14" spans="1:251" ht="19.5" customHeight="1" x14ac:dyDescent="0.2">
      <c r="A14" s="107"/>
      <c r="I14" s="108"/>
      <c r="K14" s="484"/>
      <c r="L14" s="484"/>
      <c r="M14" s="484"/>
      <c r="N14" s="484"/>
      <c r="O14" s="484"/>
      <c r="P14" s="484"/>
      <c r="Q14" s="484"/>
      <c r="R14" s="484"/>
      <c r="V14" s="2">
        <v>2021</v>
      </c>
      <c r="W14" s="4"/>
      <c r="X14" s="4" t="s">
        <v>519</v>
      </c>
      <c r="Y14" s="2"/>
      <c r="Z14" s="2"/>
      <c r="IQ14" s="2"/>
    </row>
    <row r="15" spans="1:251" ht="19.5" customHeight="1" x14ac:dyDescent="0.2">
      <c r="A15" s="107"/>
      <c r="I15" s="108"/>
      <c r="K15" s="485"/>
      <c r="L15" s="485"/>
      <c r="M15" s="485"/>
      <c r="N15" s="485"/>
      <c r="O15" s="485"/>
      <c r="P15" s="485"/>
      <c r="Q15" s="485"/>
      <c r="R15" s="485"/>
      <c r="V15" s="2">
        <v>2022</v>
      </c>
      <c r="W15" s="4"/>
      <c r="X15" s="4" t="s">
        <v>520</v>
      </c>
      <c r="Y15" s="2"/>
      <c r="Z15" s="2"/>
      <c r="IQ15" s="2"/>
    </row>
    <row r="16" spans="1:251" ht="19.5" customHeight="1" x14ac:dyDescent="0.2">
      <c r="A16" s="109"/>
      <c r="B16" s="3"/>
      <c r="C16" s="3"/>
      <c r="D16" s="3"/>
      <c r="E16" s="3"/>
      <c r="F16" s="3"/>
      <c r="G16" s="3"/>
      <c r="H16" s="3"/>
      <c r="I16" s="110"/>
      <c r="J16" s="3"/>
      <c r="K16" s="484"/>
      <c r="L16" s="484"/>
      <c r="M16" s="484"/>
      <c r="N16" s="484"/>
      <c r="O16" s="484"/>
      <c r="P16" s="484"/>
      <c r="Q16" s="484"/>
      <c r="R16" s="484"/>
      <c r="S16" s="3"/>
      <c r="V16" s="2">
        <v>2023</v>
      </c>
      <c r="W16" s="4"/>
      <c r="X16" s="4" t="s">
        <v>521</v>
      </c>
      <c r="Y16" s="2"/>
      <c r="Z16" s="2"/>
      <c r="IQ16" s="2"/>
    </row>
    <row r="17" spans="1:251" ht="19.5" customHeight="1" x14ac:dyDescent="0.2">
      <c r="A17" s="109"/>
      <c r="B17" s="3"/>
      <c r="C17" s="3"/>
      <c r="D17" s="3"/>
      <c r="E17" s="3"/>
      <c r="F17" s="3"/>
      <c r="G17" s="3"/>
      <c r="H17" s="3"/>
      <c r="I17" s="110"/>
      <c r="J17" s="3"/>
      <c r="K17" s="484"/>
      <c r="L17" s="484"/>
      <c r="M17" s="484"/>
      <c r="N17" s="484"/>
      <c r="O17" s="484"/>
      <c r="P17" s="484"/>
      <c r="Q17" s="484"/>
      <c r="R17" s="484"/>
      <c r="S17" s="3"/>
      <c r="V17" s="2">
        <v>2024</v>
      </c>
      <c r="W17" s="4"/>
      <c r="X17" s="4" t="s">
        <v>668</v>
      </c>
      <c r="Y17" s="2"/>
      <c r="Z17" s="2"/>
      <c r="IQ17" s="2"/>
    </row>
    <row r="18" spans="1:251" s="3" customFormat="1" ht="19.5" customHeight="1" x14ac:dyDescent="0.2">
      <c r="A18" s="109"/>
      <c r="I18" s="110"/>
      <c r="K18" s="484"/>
      <c r="L18" s="484"/>
      <c r="M18" s="484"/>
      <c r="N18" s="484"/>
      <c r="O18" s="484"/>
      <c r="P18" s="484"/>
      <c r="Q18" s="484"/>
      <c r="R18" s="484"/>
      <c r="V18" s="2">
        <v>2025</v>
      </c>
      <c r="W18" s="4"/>
      <c r="X18" s="4" t="s">
        <v>676</v>
      </c>
      <c r="Y18" s="2"/>
      <c r="Z18" s="2"/>
      <c r="IQ18" s="4"/>
    </row>
    <row r="19" spans="1:251" s="3" customFormat="1" ht="19.5" customHeight="1" x14ac:dyDescent="0.2">
      <c r="A19" s="109"/>
      <c r="I19" s="110"/>
      <c r="K19" s="484"/>
      <c r="L19" s="484"/>
      <c r="M19" s="484"/>
      <c r="N19" s="484"/>
      <c r="O19" s="484"/>
      <c r="P19" s="484"/>
      <c r="Q19" s="484"/>
      <c r="R19" s="484"/>
      <c r="V19" s="2">
        <v>2026</v>
      </c>
      <c r="W19" s="4"/>
      <c r="X19" s="2"/>
      <c r="Y19" s="4"/>
      <c r="Z19" s="4"/>
      <c r="IQ19" s="4"/>
    </row>
    <row r="20" spans="1:251" s="3" customFormat="1" ht="19.5" customHeight="1" thickBot="1" x14ac:dyDescent="0.25">
      <c r="A20" s="109"/>
      <c r="I20" s="110"/>
      <c r="J20" s="1"/>
      <c r="K20" s="484"/>
      <c r="L20" s="484"/>
      <c r="M20" s="484"/>
      <c r="N20" s="484"/>
      <c r="O20" s="484"/>
      <c r="P20" s="484"/>
      <c r="Q20" s="484"/>
      <c r="R20" s="484"/>
      <c r="V20" s="2">
        <v>2027</v>
      </c>
      <c r="W20" s="2"/>
      <c r="X20" s="2"/>
      <c r="Y20" s="4"/>
      <c r="Z20" s="4"/>
      <c r="IQ20" s="4"/>
    </row>
    <row r="21" spans="1:251" s="3" customFormat="1" ht="19.5" customHeight="1" thickTop="1" x14ac:dyDescent="0.2">
      <c r="A21" s="109"/>
      <c r="B21" s="111" t="s">
        <v>522</v>
      </c>
      <c r="C21" s="501" t="s">
        <v>1214</v>
      </c>
      <c r="D21" s="502"/>
      <c r="E21" s="502"/>
      <c r="F21" s="502"/>
      <c r="G21" s="502"/>
      <c r="H21" s="503"/>
      <c r="I21" s="110"/>
      <c r="J21" s="1"/>
      <c r="K21" s="504"/>
      <c r="L21" s="504"/>
      <c r="M21" s="504"/>
      <c r="N21" s="504"/>
      <c r="O21" s="504"/>
      <c r="P21" s="504"/>
      <c r="Q21" s="504"/>
      <c r="R21" s="504"/>
      <c r="V21" s="2">
        <v>2029</v>
      </c>
      <c r="W21" s="2"/>
      <c r="X21" s="2"/>
      <c r="Y21" s="4"/>
      <c r="Z21" s="4"/>
      <c r="IQ21" s="4"/>
    </row>
    <row r="22" spans="1:251" s="3" customFormat="1" ht="19.5" customHeight="1" x14ac:dyDescent="0.2">
      <c r="A22" s="107"/>
      <c r="B22" s="7" t="s">
        <v>535</v>
      </c>
      <c r="C22" s="500">
        <v>4067037</v>
      </c>
      <c r="D22" s="498"/>
      <c r="E22" s="498"/>
      <c r="F22" s="498"/>
      <c r="G22" s="498"/>
      <c r="H22" s="499"/>
      <c r="I22" s="108"/>
      <c r="J22" s="1"/>
      <c r="K22" s="486"/>
      <c r="L22" s="486"/>
      <c r="M22" s="486"/>
      <c r="N22" s="486"/>
      <c r="O22" s="486"/>
      <c r="P22" s="486"/>
      <c r="Q22" s="486"/>
      <c r="R22" s="486"/>
      <c r="S22" s="1"/>
      <c r="V22" s="2">
        <v>2030</v>
      </c>
      <c r="W22" s="2"/>
      <c r="X22" s="2"/>
      <c r="Y22" s="4"/>
      <c r="Z22" s="4"/>
      <c r="IQ22" s="4"/>
    </row>
    <row r="23" spans="1:251" s="3" customFormat="1" ht="19.5" customHeight="1" x14ac:dyDescent="0.2">
      <c r="A23" s="107"/>
      <c r="B23" s="7" t="s">
        <v>523</v>
      </c>
      <c r="C23" s="500" t="s">
        <v>506</v>
      </c>
      <c r="D23" s="498"/>
      <c r="E23" s="498"/>
      <c r="F23" s="498"/>
      <c r="G23" s="498"/>
      <c r="H23" s="499"/>
      <c r="I23" s="108"/>
      <c r="J23" s="1"/>
      <c r="K23" s="486"/>
      <c r="L23" s="486"/>
      <c r="M23" s="486"/>
      <c r="N23" s="486"/>
      <c r="O23" s="486"/>
      <c r="P23" s="486"/>
      <c r="Q23" s="486"/>
      <c r="R23" s="486"/>
      <c r="S23" s="1"/>
      <c r="V23" s="2">
        <v>2031</v>
      </c>
      <c r="W23" s="2"/>
      <c r="X23" s="2"/>
      <c r="Y23" s="4"/>
      <c r="Z23" s="4"/>
      <c r="IQ23" s="4"/>
    </row>
    <row r="24" spans="1:251" ht="19.5" customHeight="1" x14ac:dyDescent="0.2">
      <c r="A24" s="107"/>
      <c r="B24" s="7" t="s">
        <v>524</v>
      </c>
      <c r="C24" s="500" t="s">
        <v>511</v>
      </c>
      <c r="D24" s="498"/>
      <c r="E24" s="498"/>
      <c r="F24" s="498"/>
      <c r="G24" s="498"/>
      <c r="H24" s="499"/>
      <c r="I24" s="108"/>
      <c r="K24" s="486"/>
      <c r="L24" s="486"/>
      <c r="M24" s="486"/>
      <c r="N24" s="486"/>
      <c r="O24" s="486"/>
      <c r="P24" s="486"/>
      <c r="Q24" s="486"/>
      <c r="R24" s="486"/>
      <c r="V24" s="2">
        <v>2032</v>
      </c>
      <c r="W24" s="2"/>
      <c r="X24" s="2"/>
      <c r="Y24" s="4"/>
      <c r="Z24" s="4"/>
      <c r="IQ24" s="2"/>
    </row>
    <row r="25" spans="1:251" ht="19.5" customHeight="1" x14ac:dyDescent="0.2">
      <c r="A25" s="107"/>
      <c r="B25" s="8" t="s">
        <v>525</v>
      </c>
      <c r="C25" s="497">
        <v>2023</v>
      </c>
      <c r="D25" s="498"/>
      <c r="E25" s="498"/>
      <c r="F25" s="498"/>
      <c r="G25" s="498"/>
      <c r="H25" s="499"/>
      <c r="I25" s="108"/>
      <c r="K25" s="486"/>
      <c r="L25" s="486"/>
      <c r="M25" s="486"/>
      <c r="N25" s="486"/>
      <c r="O25" s="486"/>
      <c r="P25" s="486"/>
      <c r="Q25" s="486"/>
      <c r="R25" s="486"/>
      <c r="V25" s="2">
        <v>2033</v>
      </c>
      <c r="W25" s="2"/>
      <c r="X25" s="2"/>
      <c r="Y25" s="2"/>
      <c r="Z25" s="2"/>
      <c r="IQ25" s="2"/>
    </row>
    <row r="26" spans="1:251" ht="19.5" customHeight="1" x14ac:dyDescent="0.2">
      <c r="A26" s="107"/>
      <c r="B26" s="126" t="s">
        <v>716</v>
      </c>
      <c r="C26" s="125" t="s">
        <v>719</v>
      </c>
      <c r="D26" s="136"/>
      <c r="E26" s="136"/>
      <c r="F26" s="136"/>
      <c r="G26" s="136"/>
      <c r="H26" s="137"/>
      <c r="I26" s="108"/>
      <c r="K26" s="124"/>
      <c r="L26" s="124"/>
      <c r="M26" s="124"/>
      <c r="N26" s="124"/>
      <c r="O26" s="124"/>
      <c r="P26" s="124"/>
      <c r="Q26" s="124"/>
      <c r="R26" s="124"/>
      <c r="V26" s="2"/>
      <c r="W26" s="2"/>
      <c r="X26" s="2"/>
      <c r="Y26" s="2"/>
      <c r="Z26" s="2"/>
      <c r="IQ26" s="2"/>
    </row>
    <row r="27" spans="1:251" ht="19.5" customHeight="1" x14ac:dyDescent="0.2">
      <c r="A27" s="107"/>
      <c r="B27" s="126" t="s">
        <v>1213</v>
      </c>
      <c r="C27" s="125" t="s">
        <v>719</v>
      </c>
      <c r="D27" s="136"/>
      <c r="E27" s="136"/>
      <c r="F27" s="136"/>
      <c r="G27" s="136"/>
      <c r="H27" s="137"/>
      <c r="I27" s="108"/>
      <c r="K27" s="124"/>
      <c r="L27" s="124"/>
      <c r="M27" s="124"/>
      <c r="N27" s="124"/>
      <c r="O27" s="124"/>
      <c r="P27" s="124"/>
      <c r="Q27" s="124"/>
      <c r="R27" s="124"/>
      <c r="V27" s="2"/>
      <c r="W27" s="2"/>
      <c r="X27" s="2"/>
      <c r="Y27" s="2"/>
      <c r="Z27" s="2"/>
      <c r="IQ27" s="2"/>
    </row>
    <row r="28" spans="1:251" ht="26.25" customHeight="1" x14ac:dyDescent="0.2">
      <c r="A28" s="107"/>
      <c r="B28" s="505"/>
      <c r="C28" s="506"/>
      <c r="D28" s="506"/>
      <c r="E28" s="506"/>
      <c r="F28" s="506"/>
      <c r="G28" s="506"/>
      <c r="H28" s="507"/>
      <c r="I28" s="108"/>
      <c r="K28" s="486"/>
      <c r="L28" s="486"/>
      <c r="M28" s="486"/>
      <c r="N28" s="486"/>
      <c r="O28" s="486"/>
      <c r="P28" s="486"/>
      <c r="Q28" s="486"/>
      <c r="R28" s="486"/>
      <c r="V28" s="2">
        <v>2034</v>
      </c>
      <c r="W28" s="2"/>
      <c r="X28" s="2"/>
      <c r="Y28" s="2"/>
      <c r="Z28" s="2"/>
      <c r="IQ28" s="2"/>
    </row>
    <row r="29" spans="1:251" ht="24" customHeight="1" x14ac:dyDescent="0.2">
      <c r="A29" s="107"/>
      <c r="B29" s="7" t="s">
        <v>526</v>
      </c>
      <c r="C29" s="500" t="s">
        <v>1217</v>
      </c>
      <c r="D29" s="498"/>
      <c r="E29" s="498"/>
      <c r="F29" s="498"/>
      <c r="G29" s="498"/>
      <c r="H29" s="499"/>
      <c r="I29" s="108"/>
      <c r="K29" s="486"/>
      <c r="L29" s="486"/>
      <c r="M29" s="486"/>
      <c r="N29" s="486"/>
      <c r="O29" s="486"/>
      <c r="P29" s="486"/>
      <c r="Q29" s="486"/>
      <c r="R29" s="486"/>
      <c r="V29" s="2">
        <v>2035</v>
      </c>
      <c r="W29" s="2"/>
      <c r="X29" s="2"/>
      <c r="Y29" s="2"/>
      <c r="Z29" s="2"/>
      <c r="IQ29" s="2"/>
    </row>
    <row r="30" spans="1:251" ht="27" customHeight="1" x14ac:dyDescent="0.2">
      <c r="A30" s="107"/>
      <c r="B30" s="9" t="s">
        <v>527</v>
      </c>
      <c r="C30" s="500" t="s">
        <v>1215</v>
      </c>
      <c r="D30" s="498"/>
      <c r="E30" s="498"/>
      <c r="F30" s="498"/>
      <c r="G30" s="498"/>
      <c r="H30" s="499"/>
      <c r="I30" s="108"/>
      <c r="K30" s="486"/>
      <c r="L30" s="486"/>
      <c r="M30" s="486"/>
      <c r="N30" s="486"/>
      <c r="O30" s="486"/>
      <c r="P30" s="486"/>
      <c r="Q30" s="486"/>
      <c r="R30" s="486"/>
      <c r="V30" s="2">
        <v>2036</v>
      </c>
      <c r="W30" s="2"/>
      <c r="X30" s="2"/>
      <c r="Y30" s="2"/>
      <c r="Z30" s="2"/>
      <c r="IQ30" s="2"/>
    </row>
    <row r="31" spans="1:251" ht="18" customHeight="1" thickBot="1" x14ac:dyDescent="0.25">
      <c r="A31" s="107"/>
      <c r="B31" s="10" t="s">
        <v>528</v>
      </c>
      <c r="C31" s="508" t="s">
        <v>1216</v>
      </c>
      <c r="D31" s="509"/>
      <c r="E31" s="509"/>
      <c r="F31" s="509"/>
      <c r="G31" s="509"/>
      <c r="H31" s="510"/>
      <c r="I31" s="108"/>
      <c r="K31" s="486"/>
      <c r="L31" s="486"/>
      <c r="M31" s="486"/>
      <c r="N31" s="486"/>
      <c r="O31" s="486"/>
      <c r="P31" s="486"/>
      <c r="Q31" s="486"/>
      <c r="R31" s="486"/>
      <c r="V31" s="2">
        <v>2037</v>
      </c>
      <c r="W31" s="2"/>
      <c r="X31" s="2"/>
      <c r="Y31" s="2"/>
      <c r="Z31" s="2"/>
      <c r="IQ31" s="2"/>
    </row>
    <row r="32" spans="1:251" ht="18" customHeight="1" thickTop="1" x14ac:dyDescent="0.2">
      <c r="A32" s="107"/>
      <c r="I32" s="108"/>
      <c r="K32" s="504"/>
      <c r="L32" s="504"/>
      <c r="M32" s="504"/>
      <c r="N32" s="504"/>
      <c r="O32" s="504"/>
      <c r="P32" s="504"/>
      <c r="Q32" s="504"/>
      <c r="R32" s="504"/>
      <c r="V32" s="2">
        <v>2038</v>
      </c>
      <c r="W32" s="2"/>
      <c r="X32" s="2"/>
      <c r="Y32" s="2"/>
      <c r="Z32" s="2"/>
      <c r="IQ32" s="2"/>
    </row>
    <row r="33" spans="1:251" ht="18" customHeight="1" x14ac:dyDescent="0.2">
      <c r="A33" s="107"/>
      <c r="B33" s="127" t="s">
        <v>501</v>
      </c>
      <c r="C33" s="3"/>
      <c r="D33" s="3"/>
      <c r="E33" s="3"/>
      <c r="F33" s="3"/>
      <c r="G33" s="3"/>
      <c r="H33" s="3"/>
      <c r="I33" s="110"/>
      <c r="K33" s="486"/>
      <c r="L33" s="486"/>
      <c r="M33" s="486"/>
      <c r="N33" s="486"/>
      <c r="O33" s="486"/>
      <c r="P33" s="486"/>
      <c r="Q33" s="486"/>
      <c r="R33" s="486"/>
      <c r="V33" s="2">
        <v>2039</v>
      </c>
      <c r="W33" s="2"/>
      <c r="X33" s="2"/>
      <c r="Y33" s="2"/>
      <c r="Z33" s="2"/>
      <c r="IQ33" s="2"/>
    </row>
    <row r="34" spans="1:251" ht="18" customHeight="1" x14ac:dyDescent="0.2">
      <c r="A34" s="107"/>
      <c r="B34" s="491"/>
      <c r="C34" s="491"/>
      <c r="D34" s="491"/>
      <c r="E34" s="491"/>
      <c r="F34" s="491"/>
      <c r="G34" s="491"/>
      <c r="H34" s="491"/>
      <c r="I34" s="492"/>
      <c r="K34" s="486"/>
      <c r="L34" s="486"/>
      <c r="M34" s="486"/>
      <c r="N34" s="486"/>
      <c r="O34" s="486"/>
      <c r="P34" s="486"/>
      <c r="Q34" s="486"/>
      <c r="R34" s="486"/>
      <c r="V34" s="2">
        <v>2040</v>
      </c>
      <c r="W34" s="2"/>
      <c r="X34" s="2"/>
      <c r="Y34" s="2"/>
      <c r="Z34" s="2"/>
      <c r="IQ34" s="2"/>
    </row>
    <row r="35" spans="1:251" ht="18" customHeight="1" x14ac:dyDescent="0.2">
      <c r="A35" s="107"/>
      <c r="B35" s="482" t="s">
        <v>500</v>
      </c>
      <c r="C35" s="482"/>
      <c r="D35" s="482"/>
      <c r="E35" s="482"/>
      <c r="F35" s="482"/>
      <c r="G35" s="482"/>
      <c r="H35" s="482"/>
      <c r="I35" s="483"/>
      <c r="K35" s="486"/>
      <c r="L35" s="486"/>
      <c r="M35" s="486"/>
      <c r="N35" s="486"/>
      <c r="O35" s="486"/>
      <c r="P35" s="486"/>
      <c r="Q35" s="486"/>
      <c r="R35" s="486"/>
      <c r="V35" s="2">
        <v>2041</v>
      </c>
      <c r="W35" s="2"/>
      <c r="X35" s="2"/>
      <c r="Y35" s="2"/>
      <c r="Z35" s="2"/>
      <c r="IQ35" s="2"/>
    </row>
    <row r="36" spans="1:251" x14ac:dyDescent="0.2">
      <c r="A36" s="107"/>
      <c r="B36" s="482" t="s">
        <v>534</v>
      </c>
      <c r="C36" s="482"/>
      <c r="D36" s="482"/>
      <c r="E36" s="482"/>
      <c r="F36" s="482"/>
      <c r="G36" s="482"/>
      <c r="H36" s="482"/>
      <c r="I36" s="483"/>
      <c r="K36" s="486"/>
      <c r="L36" s="486"/>
      <c r="M36" s="486"/>
      <c r="N36" s="486"/>
      <c r="O36" s="486"/>
      <c r="P36" s="486"/>
      <c r="Q36" s="486"/>
      <c r="R36" s="486"/>
      <c r="V36" s="2">
        <v>2042</v>
      </c>
      <c r="W36" s="2"/>
      <c r="X36" s="2"/>
      <c r="Y36" s="2"/>
      <c r="Z36" s="2"/>
      <c r="IQ36" s="2"/>
    </row>
    <row r="37" spans="1:251" x14ac:dyDescent="0.2">
      <c r="A37" s="107"/>
      <c r="B37" s="482" t="s">
        <v>595</v>
      </c>
      <c r="C37" s="482"/>
      <c r="D37" s="482"/>
      <c r="E37" s="482"/>
      <c r="F37" s="482"/>
      <c r="G37" s="482"/>
      <c r="H37" s="482"/>
      <c r="I37" s="483"/>
      <c r="K37" s="496"/>
      <c r="L37" s="496"/>
      <c r="M37" s="496"/>
      <c r="N37" s="496"/>
      <c r="O37" s="496"/>
      <c r="P37" s="496"/>
      <c r="Q37" s="496"/>
      <c r="R37" s="496"/>
      <c r="V37" s="2">
        <v>2043</v>
      </c>
      <c r="W37" s="2"/>
      <c r="X37" s="2"/>
      <c r="Y37" s="2"/>
      <c r="Z37" s="2"/>
      <c r="IQ37" s="2"/>
    </row>
    <row r="38" spans="1:251" ht="18" customHeight="1" x14ac:dyDescent="0.2">
      <c r="A38" s="107"/>
      <c r="B38" s="482" t="s">
        <v>599</v>
      </c>
      <c r="C38" s="482"/>
      <c r="D38" s="482"/>
      <c r="E38" s="482"/>
      <c r="F38" s="482"/>
      <c r="G38" s="482"/>
      <c r="H38" s="482"/>
      <c r="I38" s="483"/>
      <c r="K38" s="496"/>
      <c r="L38" s="496"/>
      <c r="M38" s="496"/>
      <c r="N38" s="496"/>
      <c r="O38" s="496"/>
      <c r="P38" s="496"/>
      <c r="Q38" s="496"/>
      <c r="R38" s="496"/>
      <c r="V38" s="2">
        <v>2044</v>
      </c>
      <c r="W38" s="2"/>
      <c r="X38" s="2"/>
      <c r="Y38" s="2"/>
      <c r="Z38" s="2"/>
      <c r="IQ38" s="2"/>
    </row>
    <row r="39" spans="1:251" ht="18" customHeight="1" x14ac:dyDescent="0.2">
      <c r="A39" s="107"/>
      <c r="I39" s="108"/>
      <c r="V39" s="2">
        <v>2045</v>
      </c>
      <c r="W39" s="2"/>
      <c r="X39" s="2"/>
      <c r="Y39" s="2"/>
      <c r="Z39" s="2"/>
      <c r="IQ39" s="2"/>
    </row>
    <row r="40" spans="1:251" ht="18" customHeight="1" thickBot="1" x14ac:dyDescent="0.25">
      <c r="A40" s="112"/>
      <c r="B40" s="113"/>
      <c r="C40" s="113"/>
      <c r="D40" s="113"/>
      <c r="E40" s="113"/>
      <c r="F40" s="113"/>
      <c r="G40" s="113"/>
      <c r="H40" s="113"/>
      <c r="I40" s="114"/>
      <c r="K40" s="496"/>
      <c r="L40" s="496"/>
      <c r="M40" s="496"/>
      <c r="N40" s="496"/>
      <c r="O40" s="496"/>
      <c r="P40" s="496"/>
      <c r="Q40" s="496"/>
      <c r="R40" s="496"/>
      <c r="V40" s="2">
        <v>2046</v>
      </c>
      <c r="W40" s="2"/>
      <c r="X40" s="2"/>
      <c r="Y40" s="2"/>
      <c r="Z40" s="2"/>
      <c r="IQ40" s="2"/>
    </row>
    <row r="41" spans="1:251" ht="18" customHeight="1" thickTop="1" x14ac:dyDescent="0.2">
      <c r="K41" s="496"/>
      <c r="L41" s="496"/>
      <c r="M41" s="496"/>
      <c r="N41" s="496"/>
      <c r="O41" s="496"/>
      <c r="P41" s="496"/>
      <c r="Q41" s="496"/>
      <c r="R41" s="496"/>
      <c r="V41" s="2">
        <v>2047</v>
      </c>
      <c r="W41" s="2"/>
      <c r="X41" s="2"/>
      <c r="Y41" s="2"/>
      <c r="Z41" s="2"/>
      <c r="IQ41" s="2"/>
    </row>
    <row r="42" spans="1:251" ht="18" customHeight="1" x14ac:dyDescent="0.2">
      <c r="K42" s="496"/>
      <c r="L42" s="496"/>
      <c r="M42" s="496"/>
      <c r="N42" s="496"/>
      <c r="O42" s="496"/>
      <c r="P42" s="496"/>
      <c r="Q42" s="496"/>
      <c r="R42" s="496"/>
      <c r="V42" s="2">
        <v>2048</v>
      </c>
      <c r="W42" s="2"/>
      <c r="X42" s="2"/>
      <c r="Y42" s="2"/>
      <c r="Z42" s="2"/>
      <c r="IQ42" s="2"/>
    </row>
    <row r="43" spans="1:251" ht="18" customHeight="1" x14ac:dyDescent="0.2">
      <c r="K43" s="496"/>
      <c r="L43" s="496"/>
      <c r="M43" s="496"/>
      <c r="N43" s="496"/>
      <c r="O43" s="496"/>
      <c r="P43" s="496"/>
      <c r="Q43" s="496"/>
      <c r="R43" s="496"/>
      <c r="V43" s="2">
        <v>2049</v>
      </c>
      <c r="W43" s="2"/>
      <c r="X43" s="2"/>
      <c r="Y43" s="2"/>
      <c r="Z43" s="2"/>
      <c r="IQ43" s="2"/>
    </row>
    <row r="44" spans="1:251" ht="21" customHeight="1" x14ac:dyDescent="0.2">
      <c r="K44" s="496"/>
      <c r="L44" s="496"/>
      <c r="M44" s="496"/>
      <c r="N44" s="496"/>
      <c r="O44" s="496"/>
      <c r="P44" s="496"/>
      <c r="Q44" s="496"/>
      <c r="R44" s="496"/>
      <c r="V44" s="2">
        <v>2050</v>
      </c>
      <c r="W44" s="2"/>
      <c r="X44" s="2"/>
      <c r="Y44" s="2"/>
      <c r="Z44" s="2"/>
      <c r="IQ44" s="2"/>
    </row>
    <row r="45" spans="1:251" ht="18" customHeight="1" x14ac:dyDescent="0.2">
      <c r="K45" s="496"/>
      <c r="L45" s="496"/>
      <c r="M45" s="496"/>
      <c r="N45" s="496"/>
      <c r="O45" s="496"/>
      <c r="P45" s="496"/>
      <c r="Q45" s="496"/>
      <c r="R45" s="496"/>
      <c r="V45" s="2">
        <v>2051</v>
      </c>
      <c r="W45" s="2"/>
      <c r="X45" s="2"/>
      <c r="Y45" s="2"/>
      <c r="Z45" s="2"/>
      <c r="IQ45" s="2"/>
    </row>
    <row r="46" spans="1:251" ht="18" customHeight="1" x14ac:dyDescent="0.2">
      <c r="K46" s="496"/>
      <c r="L46" s="496"/>
      <c r="M46" s="496"/>
      <c r="N46" s="496"/>
      <c r="O46" s="496"/>
      <c r="P46" s="496"/>
      <c r="Q46" s="496"/>
      <c r="R46" s="496"/>
      <c r="V46" s="2">
        <v>2052</v>
      </c>
      <c r="W46" s="2"/>
      <c r="X46" s="2"/>
      <c r="Y46" s="2"/>
      <c r="Z46" s="2"/>
      <c r="IQ46" s="2"/>
    </row>
    <row r="47" spans="1:251" ht="18" customHeight="1" x14ac:dyDescent="0.2">
      <c r="K47" s="496"/>
      <c r="L47" s="496"/>
      <c r="M47" s="496"/>
      <c r="N47" s="496"/>
      <c r="O47" s="496"/>
      <c r="P47" s="496"/>
      <c r="Q47" s="496"/>
      <c r="R47" s="496"/>
      <c r="V47" s="2">
        <v>2053</v>
      </c>
      <c r="W47" s="2"/>
      <c r="X47" s="2"/>
      <c r="Y47" s="2"/>
      <c r="Z47" s="2"/>
      <c r="IQ47" s="2"/>
    </row>
    <row r="48" spans="1:251" ht="18" customHeight="1" x14ac:dyDescent="0.2">
      <c r="K48" s="11"/>
      <c r="L48" s="11"/>
      <c r="M48" s="11"/>
      <c r="N48" s="11"/>
      <c r="O48" s="11"/>
      <c r="P48" s="11"/>
      <c r="Q48" s="11"/>
      <c r="R48" s="11"/>
      <c r="V48" s="2">
        <v>2054</v>
      </c>
      <c r="W48" s="2"/>
      <c r="X48" s="2"/>
      <c r="Y48" s="2"/>
      <c r="Z48" s="2"/>
      <c r="IQ48" s="2"/>
    </row>
    <row r="49" spans="11:251" x14ac:dyDescent="0.2">
      <c r="K49" s="11"/>
      <c r="L49" s="11"/>
      <c r="M49" s="11"/>
      <c r="N49" s="11"/>
      <c r="O49" s="11"/>
      <c r="P49" s="11"/>
      <c r="Q49" s="11"/>
      <c r="R49" s="11"/>
      <c r="V49" s="2">
        <v>2055</v>
      </c>
      <c r="W49" s="2"/>
      <c r="X49" s="2"/>
      <c r="Y49" s="2"/>
      <c r="Z49" s="2"/>
      <c r="IQ49" s="2"/>
    </row>
    <row r="50" spans="11:251" x14ac:dyDescent="0.2">
      <c r="K50" s="11"/>
      <c r="L50" s="11"/>
      <c r="M50" s="11"/>
      <c r="N50" s="11"/>
      <c r="O50" s="11"/>
      <c r="P50" s="11"/>
      <c r="Q50" s="11"/>
      <c r="R50" s="11"/>
      <c r="V50" s="2">
        <v>2056</v>
      </c>
      <c r="W50" s="2"/>
      <c r="X50" s="2"/>
      <c r="Y50" s="2"/>
      <c r="Z50" s="2"/>
      <c r="IQ50" s="2"/>
    </row>
    <row r="51" spans="11:251" x14ac:dyDescent="0.2">
      <c r="K51" s="11"/>
      <c r="L51" s="11"/>
      <c r="M51" s="11"/>
      <c r="N51" s="11"/>
      <c r="O51" s="11"/>
      <c r="P51" s="11"/>
      <c r="Q51" s="11"/>
      <c r="R51" s="11"/>
      <c r="V51" s="2">
        <v>2057</v>
      </c>
      <c r="W51" s="2"/>
      <c r="X51" s="2"/>
      <c r="Y51" s="2"/>
      <c r="Z51" s="2"/>
      <c r="IQ51" s="2"/>
    </row>
    <row r="52" spans="11:251" x14ac:dyDescent="0.2">
      <c r="K52" s="11"/>
      <c r="L52" s="11"/>
      <c r="M52" s="11"/>
      <c r="N52" s="11"/>
      <c r="O52" s="11"/>
      <c r="P52" s="11"/>
      <c r="Q52" s="11"/>
      <c r="R52" s="11"/>
      <c r="V52" s="2">
        <v>2058</v>
      </c>
      <c r="W52" s="2"/>
      <c r="X52" s="2"/>
      <c r="Y52" s="2"/>
      <c r="Z52" s="2"/>
      <c r="IQ52" s="2"/>
    </row>
    <row r="53" spans="11:251" x14ac:dyDescent="0.2">
      <c r="K53" s="11"/>
      <c r="L53" s="11"/>
      <c r="M53" s="11"/>
      <c r="N53" s="11"/>
      <c r="O53" s="11"/>
      <c r="P53" s="11"/>
      <c r="Q53" s="11"/>
      <c r="R53" s="11"/>
      <c r="V53" s="2">
        <v>2059</v>
      </c>
      <c r="W53" s="2"/>
      <c r="X53" s="2"/>
      <c r="Y53" s="2"/>
      <c r="Z53" s="2"/>
      <c r="IQ53" s="2"/>
    </row>
    <row r="54" spans="11:251" x14ac:dyDescent="0.2">
      <c r="K54" s="11"/>
      <c r="L54" s="11"/>
      <c r="M54" s="11"/>
      <c r="N54" s="11"/>
      <c r="O54" s="11"/>
      <c r="P54" s="11"/>
      <c r="Q54" s="11"/>
      <c r="R54" s="11"/>
      <c r="V54" s="2">
        <v>2060</v>
      </c>
      <c r="W54" s="2"/>
      <c r="X54" s="2"/>
      <c r="Y54" s="2"/>
      <c r="Z54" s="2"/>
      <c r="IQ54" s="2"/>
    </row>
    <row r="55" spans="11:251" x14ac:dyDescent="0.2">
      <c r="K55" s="11"/>
      <c r="L55" s="11"/>
      <c r="M55" s="11"/>
      <c r="N55" s="11"/>
      <c r="O55" s="11"/>
      <c r="P55" s="11"/>
      <c r="Q55" s="11"/>
      <c r="R55" s="11"/>
      <c r="V55" s="2">
        <v>2061</v>
      </c>
      <c r="W55" s="2"/>
      <c r="X55" s="2"/>
      <c r="Y55" s="2"/>
      <c r="Z55" s="2"/>
      <c r="IQ55" s="2"/>
    </row>
    <row r="56" spans="11:251" x14ac:dyDescent="0.2">
      <c r="V56" s="2">
        <v>2062</v>
      </c>
      <c r="W56" s="2"/>
      <c r="X56" s="2"/>
      <c r="Y56" s="2"/>
      <c r="Z56" s="2"/>
      <c r="IQ56" s="2"/>
    </row>
    <row r="57" spans="11:251" x14ac:dyDescent="0.2">
      <c r="V57" s="2">
        <v>2063</v>
      </c>
      <c r="W57" s="2"/>
      <c r="X57" s="2"/>
      <c r="Y57" s="2"/>
      <c r="Z57" s="2"/>
      <c r="IQ57" s="2"/>
    </row>
    <row r="58" spans="11:251" x14ac:dyDescent="0.2">
      <c r="V58" s="2">
        <v>2064</v>
      </c>
      <c r="W58" s="2"/>
      <c r="X58" s="2"/>
      <c r="Y58" s="2"/>
      <c r="Z58" s="2"/>
      <c r="IQ58" s="2"/>
    </row>
    <row r="59" spans="11:251" x14ac:dyDescent="0.2">
      <c r="V59" s="2">
        <v>2065</v>
      </c>
      <c r="W59" s="2"/>
      <c r="X59" s="2"/>
      <c r="Y59" s="2"/>
      <c r="Z59" s="2"/>
      <c r="IQ59" s="2"/>
    </row>
    <row r="60" spans="11:251" x14ac:dyDescent="0.2">
      <c r="V60" s="2">
        <v>2066</v>
      </c>
      <c r="W60" s="2"/>
      <c r="X60" s="2"/>
      <c r="Y60" s="2"/>
      <c r="Z60" s="2"/>
      <c r="IQ60" s="2"/>
    </row>
    <row r="61" spans="11:251" x14ac:dyDescent="0.2">
      <c r="V61" s="2">
        <v>2067</v>
      </c>
      <c r="W61" s="2"/>
      <c r="X61" s="2"/>
      <c r="Y61" s="2"/>
      <c r="Z61" s="2"/>
      <c r="IQ61" s="2"/>
    </row>
    <row r="62" spans="11:251" x14ac:dyDescent="0.2">
      <c r="V62" s="2">
        <v>2068</v>
      </c>
      <c r="W62" s="2"/>
      <c r="X62" s="2"/>
      <c r="Y62" s="2"/>
      <c r="Z62" s="2"/>
      <c r="IQ62" s="2"/>
    </row>
    <row r="63" spans="11:251" x14ac:dyDescent="0.2">
      <c r="V63" s="2">
        <v>2069</v>
      </c>
      <c r="W63" s="2"/>
      <c r="X63" s="2"/>
      <c r="Y63" s="2"/>
      <c r="Z63" s="2"/>
      <c r="IQ63" s="2"/>
    </row>
    <row r="64" spans="11:251" x14ac:dyDescent="0.2">
      <c r="V64" s="2">
        <v>2070</v>
      </c>
      <c r="W64" s="2"/>
      <c r="X64" s="2"/>
      <c r="Y64" s="2"/>
      <c r="Z64" s="2"/>
      <c r="IQ64" s="2"/>
    </row>
    <row r="65" spans="22:251" x14ac:dyDescent="0.2">
      <c r="V65" s="2">
        <v>2071</v>
      </c>
      <c r="W65" s="2"/>
      <c r="X65" s="2"/>
      <c r="Y65" s="2"/>
      <c r="Z65" s="2"/>
      <c r="IQ65" s="2"/>
    </row>
    <row r="66" spans="22:251" x14ac:dyDescent="0.2">
      <c r="V66" s="2">
        <v>2072</v>
      </c>
      <c r="W66" s="2"/>
      <c r="X66" s="2"/>
      <c r="Y66" s="2"/>
      <c r="Z66" s="2"/>
      <c r="IQ66" s="2"/>
    </row>
    <row r="67" spans="22:251" x14ac:dyDescent="0.2">
      <c r="V67" s="2">
        <v>2073</v>
      </c>
      <c r="W67" s="2"/>
      <c r="X67" s="2"/>
      <c r="Y67" s="2"/>
      <c r="Z67" s="2"/>
      <c r="IQ67" s="2"/>
    </row>
    <row r="68" spans="22:251" x14ac:dyDescent="0.2">
      <c r="V68" s="2">
        <v>2074</v>
      </c>
      <c r="W68" s="2"/>
      <c r="X68" s="2"/>
      <c r="Y68" s="2"/>
      <c r="Z68" s="2"/>
      <c r="IQ68" s="2"/>
    </row>
    <row r="69" spans="22:251" x14ac:dyDescent="0.2">
      <c r="V69" s="2">
        <v>2075</v>
      </c>
      <c r="W69" s="2"/>
      <c r="X69" s="2"/>
      <c r="Y69" s="2"/>
      <c r="Z69" s="2"/>
      <c r="IQ69" s="2"/>
    </row>
    <row r="70" spans="22:251" x14ac:dyDescent="0.2">
      <c r="V70" s="2">
        <v>2076</v>
      </c>
      <c r="W70" s="2"/>
      <c r="X70" s="2"/>
      <c r="Y70" s="2"/>
      <c r="Z70" s="2"/>
      <c r="IQ70" s="2"/>
    </row>
    <row r="71" spans="22:251" x14ac:dyDescent="0.2">
      <c r="V71" s="2">
        <v>2077</v>
      </c>
      <c r="W71" s="2"/>
      <c r="X71" s="2"/>
      <c r="Y71" s="2"/>
      <c r="Z71" s="2"/>
      <c r="IQ71" s="2"/>
    </row>
    <row r="72" spans="22:251" x14ac:dyDescent="0.2">
      <c r="V72" s="2">
        <v>2078</v>
      </c>
      <c r="W72" s="2"/>
      <c r="X72" s="2"/>
      <c r="Y72" s="2"/>
      <c r="Z72" s="2"/>
      <c r="IQ72" s="2"/>
    </row>
    <row r="73" spans="22:251" x14ac:dyDescent="0.2">
      <c r="V73" s="2">
        <v>2079</v>
      </c>
      <c r="W73" s="2"/>
      <c r="X73" s="2"/>
      <c r="Y73" s="2"/>
      <c r="Z73" s="2"/>
      <c r="IQ73" s="2"/>
    </row>
    <row r="74" spans="22:251" x14ac:dyDescent="0.2">
      <c r="V74" s="2">
        <v>2080</v>
      </c>
      <c r="W74" s="2"/>
      <c r="X74" s="2"/>
      <c r="Y74" s="2"/>
      <c r="Z74" s="2"/>
      <c r="IQ74" s="2"/>
    </row>
    <row r="75" spans="22:251" x14ac:dyDescent="0.2">
      <c r="V75" s="2">
        <v>2081</v>
      </c>
      <c r="W75" s="2"/>
      <c r="X75" s="2"/>
      <c r="Y75" s="2"/>
      <c r="Z75" s="2"/>
      <c r="IQ75" s="2"/>
    </row>
    <row r="76" spans="22:251" x14ac:dyDescent="0.2">
      <c r="V76" s="2">
        <v>2082</v>
      </c>
      <c r="W76" s="2"/>
      <c r="X76" s="2"/>
      <c r="Y76" s="2"/>
      <c r="Z76" s="2"/>
      <c r="IQ76" s="2"/>
    </row>
    <row r="77" spans="22:251" x14ac:dyDescent="0.2">
      <c r="V77" s="2">
        <v>2083</v>
      </c>
      <c r="W77" s="2"/>
      <c r="X77" s="2"/>
      <c r="Y77" s="2"/>
      <c r="Z77" s="2"/>
      <c r="IQ77" s="2"/>
    </row>
    <row r="78" spans="22:251" x14ac:dyDescent="0.2">
      <c r="V78" s="2">
        <v>2084</v>
      </c>
      <c r="W78" s="2"/>
      <c r="X78" s="2"/>
      <c r="Y78" s="2"/>
      <c r="Z78" s="2"/>
      <c r="IQ78" s="2"/>
    </row>
    <row r="79" spans="22:251" x14ac:dyDescent="0.2">
      <c r="V79" s="2">
        <v>2085</v>
      </c>
      <c r="W79" s="2"/>
      <c r="X79" s="2"/>
      <c r="Y79" s="2"/>
      <c r="Z79" s="2"/>
      <c r="IQ79" s="2"/>
    </row>
    <row r="80" spans="22:251" x14ac:dyDescent="0.2">
      <c r="V80" s="2">
        <v>2086</v>
      </c>
      <c r="W80" s="2"/>
      <c r="X80" s="2"/>
      <c r="Y80" s="2"/>
      <c r="Z80" s="2"/>
      <c r="IQ80" s="2"/>
    </row>
    <row r="81" spans="22:251" x14ac:dyDescent="0.2">
      <c r="V81" s="2">
        <v>2087</v>
      </c>
      <c r="W81" s="2"/>
      <c r="X81" s="2"/>
      <c r="Y81" s="2"/>
      <c r="Z81" s="2"/>
      <c r="IQ81" s="2"/>
    </row>
    <row r="82" spans="22:251" x14ac:dyDescent="0.2">
      <c r="V82" s="2">
        <v>2088</v>
      </c>
      <c r="W82" s="2"/>
      <c r="X82" s="2"/>
      <c r="Y82" s="2"/>
      <c r="Z82" s="2"/>
      <c r="IQ82" s="2"/>
    </row>
    <row r="83" spans="22:251" x14ac:dyDescent="0.2">
      <c r="V83" s="2">
        <v>2089</v>
      </c>
      <c r="W83" s="2"/>
      <c r="X83" s="2"/>
      <c r="Y83" s="2"/>
      <c r="Z83" s="2"/>
      <c r="IQ83" s="2"/>
    </row>
    <row r="84" spans="22:251" x14ac:dyDescent="0.2">
      <c r="V84" s="2">
        <v>2090</v>
      </c>
      <c r="W84" s="2"/>
      <c r="X84" s="2"/>
      <c r="Y84" s="2"/>
      <c r="Z84" s="2"/>
      <c r="IQ84" s="2"/>
    </row>
    <row r="85" spans="22:251" x14ac:dyDescent="0.2">
      <c r="V85" s="2">
        <v>2091</v>
      </c>
      <c r="W85" s="2"/>
      <c r="X85" s="2"/>
      <c r="Y85" s="2"/>
      <c r="Z85" s="2"/>
      <c r="IQ85" s="2"/>
    </row>
    <row r="86" spans="22:251" x14ac:dyDescent="0.2">
      <c r="V86" s="2">
        <v>2092</v>
      </c>
      <c r="W86" s="2"/>
      <c r="X86" s="2"/>
      <c r="Y86" s="2"/>
      <c r="Z86" s="2"/>
      <c r="IQ86" s="2"/>
    </row>
    <row r="87" spans="22:251" x14ac:dyDescent="0.2">
      <c r="V87" s="2">
        <v>2093</v>
      </c>
      <c r="W87" s="2"/>
      <c r="X87" s="2"/>
      <c r="Y87" s="2"/>
      <c r="Z87" s="2"/>
      <c r="IQ87" s="2"/>
    </row>
    <row r="88" spans="22:251" x14ac:dyDescent="0.2">
      <c r="V88" s="2">
        <v>2094</v>
      </c>
      <c r="W88" s="2"/>
      <c r="X88" s="2"/>
      <c r="Y88" s="2"/>
      <c r="Z88" s="2"/>
      <c r="IQ88" s="2"/>
    </row>
    <row r="89" spans="22:251" x14ac:dyDescent="0.2">
      <c r="V89" s="2">
        <v>2095</v>
      </c>
      <c r="W89" s="2"/>
      <c r="X89" s="2"/>
      <c r="Y89" s="2"/>
      <c r="Z89" s="2"/>
      <c r="IQ89" s="2"/>
    </row>
    <row r="90" spans="22:251" x14ac:dyDescent="0.2">
      <c r="V90" s="2">
        <v>2096</v>
      </c>
      <c r="W90" s="2"/>
      <c r="X90" s="2"/>
      <c r="Y90" s="2"/>
      <c r="Z90" s="2"/>
      <c r="IQ90" s="2"/>
    </row>
    <row r="91" spans="22:251" x14ac:dyDescent="0.2">
      <c r="V91" s="2">
        <v>2097</v>
      </c>
      <c r="W91" s="2"/>
      <c r="X91" s="2"/>
      <c r="Y91" s="2"/>
      <c r="Z91" s="2"/>
      <c r="IQ91" s="2"/>
    </row>
    <row r="92" spans="22:251" x14ac:dyDescent="0.2">
      <c r="V92" s="2">
        <v>2098</v>
      </c>
      <c r="W92" s="2"/>
      <c r="X92" s="2"/>
      <c r="Y92" s="2"/>
      <c r="Z92" s="2"/>
      <c r="IQ92" s="2"/>
    </row>
    <row r="93" spans="22:251" x14ac:dyDescent="0.2">
      <c r="V93" s="2">
        <v>2099</v>
      </c>
      <c r="W93" s="2"/>
      <c r="X93" s="2"/>
      <c r="Y93" s="2"/>
      <c r="Z93" s="2"/>
      <c r="IQ93" s="2"/>
    </row>
    <row r="94" spans="22:251" x14ac:dyDescent="0.2">
      <c r="V94" s="2">
        <v>2097</v>
      </c>
      <c r="W94" s="2"/>
      <c r="X94" s="2"/>
      <c r="Y94" s="2"/>
      <c r="Z94" s="2"/>
    </row>
  </sheetData>
  <sheetProtection password="B44F" sheet="1" objects="1" scenarios="1" selectLockedCells="1"/>
  <dataConsolidate/>
  <mergeCells count="54">
    <mergeCell ref="K43:R43"/>
    <mergeCell ref="K44:R44"/>
    <mergeCell ref="K45:R45"/>
    <mergeCell ref="K46:R46"/>
    <mergeCell ref="K47:R47"/>
    <mergeCell ref="K42:R42"/>
    <mergeCell ref="K38:R38"/>
    <mergeCell ref="K40:R40"/>
    <mergeCell ref="K41:R41"/>
    <mergeCell ref="B28:H28"/>
    <mergeCell ref="K30:R30"/>
    <mergeCell ref="K31:R31"/>
    <mergeCell ref="K32:R32"/>
    <mergeCell ref="K33:R33"/>
    <mergeCell ref="K34:R34"/>
    <mergeCell ref="C31:H31"/>
    <mergeCell ref="C30:H30"/>
    <mergeCell ref="K29:R29"/>
    <mergeCell ref="B38:I38"/>
    <mergeCell ref="K36:R36"/>
    <mergeCell ref="K35:R35"/>
    <mergeCell ref="K37:R37"/>
    <mergeCell ref="C25:H25"/>
    <mergeCell ref="K24:R24"/>
    <mergeCell ref="B37:I37"/>
    <mergeCell ref="K10:R10"/>
    <mergeCell ref="K11:R11"/>
    <mergeCell ref="C22:H22"/>
    <mergeCell ref="K25:R25"/>
    <mergeCell ref="C29:H29"/>
    <mergeCell ref="K28:R28"/>
    <mergeCell ref="K20:R20"/>
    <mergeCell ref="C21:H21"/>
    <mergeCell ref="K21:R21"/>
    <mergeCell ref="K22:R22"/>
    <mergeCell ref="C24:H24"/>
    <mergeCell ref="C23:H23"/>
    <mergeCell ref="A1:I1"/>
    <mergeCell ref="J1:S1"/>
    <mergeCell ref="B34:I34"/>
    <mergeCell ref="B35:I35"/>
    <mergeCell ref="K8:Q8"/>
    <mergeCell ref="A9:I10"/>
    <mergeCell ref="K9:R9"/>
    <mergeCell ref="B36:I36"/>
    <mergeCell ref="K17:R17"/>
    <mergeCell ref="K19:R19"/>
    <mergeCell ref="K12:R12"/>
    <mergeCell ref="K13:R13"/>
    <mergeCell ref="K14:R14"/>
    <mergeCell ref="K18:R18"/>
    <mergeCell ref="K15:R15"/>
    <mergeCell ref="K16:R16"/>
    <mergeCell ref="K23:R23"/>
  </mergeCells>
  <dataValidations count="6">
    <dataValidation type="list" allowBlank="1" showInputMessage="1" showErrorMessage="1" sqref="C23:H23" xr:uid="{00000000-0002-0000-0000-000000000000}">
      <formula1>$U$3:$U$5</formula1>
    </dataValidation>
    <dataValidation type="list" allowBlank="1" showInputMessage="1" showErrorMessage="1" sqref="C25:H25" xr:uid="{00000000-0002-0000-0000-000001000000}">
      <formula1>$V$3:$V$94</formula1>
    </dataValidation>
    <dataValidation type="list" allowBlank="1" showInputMessage="1" showErrorMessage="1" sqref="C24:H24" xr:uid="{00000000-0002-0000-0000-000002000000}">
      <formula1>$W$3:$W$7</formula1>
    </dataValidation>
    <dataValidation showInputMessage="1" showErrorMessage="1" sqref="C22:H22" xr:uid="{00000000-0002-0000-0000-000003000000}"/>
    <dataValidation type="list" allowBlank="1" showInputMessage="1" showErrorMessage="1" sqref="C26" xr:uid="{00000000-0002-0000-0000-000004000000}">
      <formula1>$T$3:$T$5</formula1>
    </dataValidation>
    <dataValidation type="list" allowBlank="1" showInputMessage="1" showErrorMessage="1" sqref="C27" xr:uid="{00000000-0002-0000-0000-000005000000}">
      <formula1>$T$4:$T$5</formula1>
    </dataValidation>
  </dataValidations>
  <hyperlinks>
    <hyperlink ref="B35:I35" location="'Биланс на состојба'!A1" display="БС: Биланс на состојба" xr:uid="{00000000-0004-0000-0000-000000000000}"/>
    <hyperlink ref="B36:I36" location="'Биланс на успех'!A1" display="БУ: Биланс на успех" xr:uid="{00000000-0004-0000-0000-000001000000}"/>
    <hyperlink ref="B37:I37" location="'Извештај за паричен тек'!A1" display="ПТ: Извештај за паричните текови" xr:uid="{00000000-0004-0000-0000-000002000000}"/>
    <hyperlink ref="B38:I38" location="'Извештај за промена во главнина'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Q274"/>
  <sheetViews>
    <sheetView showGridLines="0" topLeftCell="A137" zoomScaleNormal="100" zoomScaleSheetLayoutView="100" workbookViewId="0">
      <selection activeCell="D18" sqref="D18"/>
    </sheetView>
  </sheetViews>
  <sheetFormatPr defaultColWidth="9.140625" defaultRowHeight="12.75" x14ac:dyDescent="0.2"/>
  <cols>
    <col min="1" max="1" width="74.5703125" style="147" customWidth="1"/>
    <col min="2" max="2" width="5.85546875" style="146" customWidth="1"/>
    <col min="3" max="3" width="8.7109375" style="146" customWidth="1"/>
    <col min="4" max="5" width="12.28515625" style="146" customWidth="1"/>
    <col min="6" max="6" width="152.5703125" style="139" customWidth="1"/>
    <col min="7" max="16384" width="9.140625" style="140"/>
  </cols>
  <sheetData>
    <row r="1" spans="1:69" ht="12.75" customHeight="1" x14ac:dyDescent="0.2">
      <c r="A1" s="513" t="s">
        <v>537</v>
      </c>
      <c r="B1" s="513"/>
      <c r="C1" s="138"/>
      <c r="D1" s="138"/>
      <c r="E1" s="138"/>
    </row>
    <row r="2" spans="1:69" ht="12.75" customHeight="1" x14ac:dyDescent="0.2">
      <c r="A2" s="141"/>
      <c r="B2" s="142"/>
      <c r="C2" s="138"/>
      <c r="D2" s="138"/>
      <c r="E2" s="138"/>
    </row>
    <row r="3" spans="1:69" ht="12.75" customHeight="1" x14ac:dyDescent="0.2">
      <c r="A3" s="143" t="s">
        <v>522</v>
      </c>
      <c r="B3" s="144" t="str">
        <f>'ФИ-Почетна'!C21</f>
        <v>МАКЕДОНИЈА осигурување АД Скопје - Виена Иншуренс Груп</v>
      </c>
      <c r="C3" s="144"/>
      <c r="D3" s="144"/>
      <c r="E3" s="144"/>
    </row>
    <row r="4" spans="1:69" ht="12.75" customHeight="1" x14ac:dyDescent="0.2">
      <c r="A4" s="143" t="s">
        <v>524</v>
      </c>
      <c r="B4" s="144" t="str">
        <f>'ФИ-Почетна'!C24</f>
        <v>01.01 - 31.12</v>
      </c>
      <c r="C4" s="144"/>
      <c r="D4" s="138"/>
      <c r="E4" s="138"/>
    </row>
    <row r="5" spans="1:69" ht="12.75" customHeight="1" x14ac:dyDescent="0.2">
      <c r="A5" s="143" t="s">
        <v>525</v>
      </c>
      <c r="B5" s="144">
        <f>'ФИ-Почетна'!$C$25</f>
        <v>2023</v>
      </c>
      <c r="C5" s="138"/>
      <c r="D5" s="138"/>
      <c r="E5" s="138"/>
    </row>
    <row r="6" spans="1:69" ht="12.75" customHeight="1" x14ac:dyDescent="0.2">
      <c r="A6" s="143" t="s">
        <v>716</v>
      </c>
      <c r="B6" s="145" t="str">
        <f>'ФИ-Почетна'!$C$26</f>
        <v>не</v>
      </c>
    </row>
    <row r="7" spans="1:69" ht="12.75" customHeight="1" x14ac:dyDescent="0.2">
      <c r="A7" s="522" t="s">
        <v>500</v>
      </c>
      <c r="B7" s="522"/>
      <c r="C7" s="522"/>
      <c r="D7" s="522"/>
      <c r="E7" s="522"/>
    </row>
    <row r="8" spans="1:69" ht="12.75" customHeight="1" thickBot="1" x14ac:dyDescent="0.25"/>
    <row r="9" spans="1:69" s="148" customFormat="1" ht="25.5" customHeight="1" thickTop="1" x14ac:dyDescent="0.2">
      <c r="A9" s="514" t="s">
        <v>0</v>
      </c>
      <c r="B9" s="516" t="s">
        <v>530</v>
      </c>
      <c r="C9" s="518" t="s">
        <v>489</v>
      </c>
      <c r="D9" s="520" t="s">
        <v>490</v>
      </c>
      <c r="E9" s="521"/>
      <c r="F9" s="511" t="s">
        <v>2</v>
      </c>
    </row>
    <row r="10" spans="1:69" s="148" customFormat="1" ht="37.5" customHeight="1" x14ac:dyDescent="0.2">
      <c r="A10" s="515"/>
      <c r="B10" s="517"/>
      <c r="C10" s="519"/>
      <c r="D10" s="149" t="s">
        <v>491</v>
      </c>
      <c r="E10" s="150" t="s">
        <v>492</v>
      </c>
      <c r="F10" s="512"/>
    </row>
    <row r="11" spans="1:69" s="148" customFormat="1" ht="12.75" customHeight="1" x14ac:dyDescent="0.2">
      <c r="A11" s="151">
        <v>1</v>
      </c>
      <c r="B11" s="152">
        <v>2</v>
      </c>
      <c r="C11" s="153">
        <v>3</v>
      </c>
      <c r="D11" s="154">
        <v>4</v>
      </c>
      <c r="E11" s="155">
        <v>5</v>
      </c>
      <c r="F11" s="512"/>
    </row>
    <row r="12" spans="1:69" s="148" customFormat="1" ht="12" x14ac:dyDescent="0.2">
      <c r="A12" s="389" t="s">
        <v>3</v>
      </c>
      <c r="B12" s="390"/>
      <c r="C12" s="156"/>
      <c r="D12" s="156"/>
      <c r="E12" s="157"/>
      <c r="F12" s="158"/>
    </row>
    <row r="13" spans="1:69" s="162" customFormat="1" x14ac:dyDescent="0.2">
      <c r="A13" s="391" t="s">
        <v>4</v>
      </c>
      <c r="B13" s="392" t="s">
        <v>5</v>
      </c>
      <c r="C13" s="24"/>
      <c r="D13" s="21">
        <f>D14+D15</f>
        <v>3017296.870000002</v>
      </c>
      <c r="E13" s="22">
        <f>E14+E15</f>
        <v>6863136</v>
      </c>
      <c r="F13" s="159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60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</row>
    <row r="14" spans="1:69" s="164" customFormat="1" x14ac:dyDescent="0.2">
      <c r="A14" s="393" t="s">
        <v>6</v>
      </c>
      <c r="B14" s="394" t="s">
        <v>7</v>
      </c>
      <c r="C14" s="25"/>
      <c r="D14" s="472">
        <v>0</v>
      </c>
      <c r="E14" s="472">
        <v>0</v>
      </c>
      <c r="F14" s="159" t="s">
        <v>8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63"/>
    </row>
    <row r="15" spans="1:69" x14ac:dyDescent="0.2">
      <c r="A15" s="395" t="s">
        <v>9</v>
      </c>
      <c r="B15" s="396" t="s">
        <v>10</v>
      </c>
      <c r="C15" s="26"/>
      <c r="D15" s="475">
        <v>3017296.870000002</v>
      </c>
      <c r="E15" s="475">
        <v>6863136</v>
      </c>
      <c r="F15" s="159" t="s">
        <v>475</v>
      </c>
      <c r="W15" s="165"/>
    </row>
    <row r="16" spans="1:69" x14ac:dyDescent="0.2">
      <c r="A16" s="391" t="s">
        <v>11</v>
      </c>
      <c r="B16" s="392" t="s">
        <v>12</v>
      </c>
      <c r="C16" s="24"/>
      <c r="D16" s="21">
        <f>D17+D25+D33+D53</f>
        <v>1759210039.4099998</v>
      </c>
      <c r="E16" s="22">
        <f>E17+E25+E33+E53</f>
        <v>1807791211</v>
      </c>
      <c r="F16" s="159"/>
      <c r="W16" s="165"/>
    </row>
    <row r="17" spans="1:69" s="166" customFormat="1" x14ac:dyDescent="0.2">
      <c r="A17" s="397" t="s">
        <v>13</v>
      </c>
      <c r="B17" s="398" t="s">
        <v>14</v>
      </c>
      <c r="C17" s="27"/>
      <c r="D17" s="197">
        <f>D18+D21</f>
        <v>538160847.61999989</v>
      </c>
      <c r="E17" s="198">
        <f>E18+E21</f>
        <v>577307301</v>
      </c>
      <c r="F17" s="159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65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</row>
    <row r="18" spans="1:69" x14ac:dyDescent="0.2">
      <c r="A18" s="399" t="s">
        <v>15</v>
      </c>
      <c r="B18" s="400" t="s">
        <v>16</v>
      </c>
      <c r="C18" s="28"/>
      <c r="D18" s="15">
        <f>D19+D20</f>
        <v>226194831.5</v>
      </c>
      <c r="E18" s="16">
        <v>237166292</v>
      </c>
      <c r="F18" s="159"/>
      <c r="W18" s="165"/>
    </row>
    <row r="19" spans="1:69" s="164" customFormat="1" x14ac:dyDescent="0.2">
      <c r="A19" s="401" t="s">
        <v>17</v>
      </c>
      <c r="B19" s="402" t="s">
        <v>18</v>
      </c>
      <c r="C19" s="29"/>
      <c r="D19" s="475">
        <v>11247801</v>
      </c>
      <c r="E19" s="476">
        <v>11247801</v>
      </c>
      <c r="F19" s="159" t="s">
        <v>19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63"/>
    </row>
    <row r="20" spans="1:69" x14ac:dyDescent="0.2">
      <c r="A20" s="401" t="s">
        <v>20</v>
      </c>
      <c r="B20" s="402" t="s">
        <v>21</v>
      </c>
      <c r="C20" s="29"/>
      <c r="D20" s="475">
        <v>214947030.5</v>
      </c>
      <c r="E20" s="476">
        <v>225918491</v>
      </c>
      <c r="F20" s="159" t="s">
        <v>22</v>
      </c>
      <c r="W20" s="165"/>
    </row>
    <row r="21" spans="1:69" s="166" customFormat="1" ht="24" x14ac:dyDescent="0.2">
      <c r="A21" s="403" t="s">
        <v>23</v>
      </c>
      <c r="B21" s="402" t="s">
        <v>24</v>
      </c>
      <c r="C21" s="29"/>
      <c r="D21" s="12">
        <f>D22+D23+D24</f>
        <v>311966016.11999995</v>
      </c>
      <c r="E21" s="81">
        <v>340141009</v>
      </c>
      <c r="F21" s="167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</row>
    <row r="22" spans="1:69" s="168" customFormat="1" x14ac:dyDescent="0.2">
      <c r="A22" s="401" t="s">
        <v>25</v>
      </c>
      <c r="B22" s="402" t="s">
        <v>26</v>
      </c>
      <c r="C22" s="29"/>
      <c r="D22" s="475">
        <v>1713900</v>
      </c>
      <c r="E22" s="476">
        <v>1416523</v>
      </c>
      <c r="F22" s="167" t="s">
        <v>27</v>
      </c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</row>
    <row r="23" spans="1:69" x14ac:dyDescent="0.2">
      <c r="A23" s="401" t="s">
        <v>28</v>
      </c>
      <c r="B23" s="402" t="s">
        <v>29</v>
      </c>
      <c r="C23" s="29"/>
      <c r="D23" s="475">
        <v>310252116.11999995</v>
      </c>
      <c r="E23" s="476">
        <v>338724486</v>
      </c>
      <c r="F23" s="167" t="s">
        <v>30</v>
      </c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</row>
    <row r="24" spans="1:69" s="164" customFormat="1" x14ac:dyDescent="0.2">
      <c r="A24" s="404" t="s">
        <v>31</v>
      </c>
      <c r="B24" s="405" t="s">
        <v>32</v>
      </c>
      <c r="C24" s="30"/>
      <c r="D24" s="13">
        <v>0</v>
      </c>
      <c r="E24" s="14">
        <v>0</v>
      </c>
      <c r="F24" s="167" t="s">
        <v>33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</row>
    <row r="25" spans="1:69" s="164" customFormat="1" ht="36" x14ac:dyDescent="0.2">
      <c r="A25" s="406" t="s">
        <v>34</v>
      </c>
      <c r="B25" s="407" t="s">
        <v>35</v>
      </c>
      <c r="C25" s="31"/>
      <c r="D25" s="19">
        <f>SUM(D26:D32)</f>
        <v>9143560</v>
      </c>
      <c r="E25" s="20">
        <f>SUM(E26:E32)</f>
        <v>9672701</v>
      </c>
      <c r="F25" s="167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</row>
    <row r="26" spans="1:69" s="168" customFormat="1" ht="24" x14ac:dyDescent="0.2">
      <c r="A26" s="408" t="s">
        <v>36</v>
      </c>
      <c r="B26" s="400" t="s">
        <v>37</v>
      </c>
      <c r="C26" s="28"/>
      <c r="D26" s="473">
        <v>0</v>
      </c>
      <c r="E26" s="474">
        <v>0</v>
      </c>
      <c r="F26" s="167" t="s">
        <v>476</v>
      </c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</row>
    <row r="27" spans="1:69" ht="24" x14ac:dyDescent="0.2">
      <c r="A27" s="403" t="s">
        <v>38</v>
      </c>
      <c r="B27" s="402" t="s">
        <v>39</v>
      </c>
      <c r="C27" s="29"/>
      <c r="D27" s="473">
        <v>0</v>
      </c>
      <c r="E27" s="474">
        <v>0</v>
      </c>
      <c r="F27" s="167" t="s">
        <v>465</v>
      </c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</row>
    <row r="28" spans="1:69" s="164" customFormat="1" x14ac:dyDescent="0.2">
      <c r="A28" s="403" t="s">
        <v>40</v>
      </c>
      <c r="B28" s="402" t="s">
        <v>41</v>
      </c>
      <c r="C28" s="29"/>
      <c r="D28" s="473">
        <v>0</v>
      </c>
      <c r="E28" s="474">
        <v>0</v>
      </c>
      <c r="F28" s="167" t="s">
        <v>442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</row>
    <row r="29" spans="1:69" ht="24" customHeight="1" x14ac:dyDescent="0.2">
      <c r="A29" s="403" t="s">
        <v>42</v>
      </c>
      <c r="B29" s="402" t="s">
        <v>43</v>
      </c>
      <c r="C29" s="29"/>
      <c r="D29" s="473">
        <v>0</v>
      </c>
      <c r="E29" s="474">
        <v>0</v>
      </c>
      <c r="F29" s="167" t="s">
        <v>443</v>
      </c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</row>
    <row r="30" spans="1:69" x14ac:dyDescent="0.2">
      <c r="A30" s="403" t="s">
        <v>44</v>
      </c>
      <c r="B30" s="402" t="s">
        <v>45</v>
      </c>
      <c r="C30" s="29"/>
      <c r="D30" s="473">
        <v>0</v>
      </c>
      <c r="E30" s="474">
        <v>0</v>
      </c>
      <c r="F30" s="167" t="s">
        <v>477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</row>
    <row r="31" spans="1:69" x14ac:dyDescent="0.2">
      <c r="A31" s="403" t="s">
        <v>46</v>
      </c>
      <c r="B31" s="402" t="s">
        <v>47</v>
      </c>
      <c r="C31" s="29"/>
      <c r="D31" s="473">
        <v>0</v>
      </c>
      <c r="E31" s="474">
        <v>0</v>
      </c>
      <c r="F31" s="167" t="s">
        <v>48</v>
      </c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</row>
    <row r="32" spans="1:69" x14ac:dyDescent="0.2">
      <c r="A32" s="409" t="s">
        <v>49</v>
      </c>
      <c r="B32" s="405" t="s">
        <v>50</v>
      </c>
      <c r="C32" s="30"/>
      <c r="D32" s="475">
        <v>9143560</v>
      </c>
      <c r="E32" s="476">
        <v>9672701</v>
      </c>
      <c r="F32" s="167" t="s">
        <v>51</v>
      </c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</row>
    <row r="33" spans="1:23" s="161" customFormat="1" x14ac:dyDescent="0.2">
      <c r="A33" s="410" t="s">
        <v>52</v>
      </c>
      <c r="B33" s="407" t="s">
        <v>53</v>
      </c>
      <c r="C33" s="31"/>
      <c r="D33" s="19">
        <f>D34+D37+D42+D47+D52</f>
        <v>1211905631.79</v>
      </c>
      <c r="E33" s="20">
        <f>E34+E37+E42+E47+E52</f>
        <v>1220811209</v>
      </c>
      <c r="F33" s="167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</row>
    <row r="34" spans="1:23" s="164" customFormat="1" x14ac:dyDescent="0.2">
      <c r="A34" s="411" t="s">
        <v>54</v>
      </c>
      <c r="B34" s="412" t="s">
        <v>55</v>
      </c>
      <c r="C34" s="32"/>
      <c r="D34" s="52">
        <f>D35+D36</f>
        <v>79812998.230000004</v>
      </c>
      <c r="E34" s="82">
        <f>E35+E36</f>
        <v>19330420</v>
      </c>
      <c r="F34" s="167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</row>
    <row r="35" spans="1:23" x14ac:dyDescent="0.2">
      <c r="A35" s="401" t="s">
        <v>56</v>
      </c>
      <c r="B35" s="402" t="s">
        <v>57</v>
      </c>
      <c r="C35" s="29"/>
      <c r="D35" s="473">
        <v>79812998.230000004</v>
      </c>
      <c r="E35" s="474">
        <v>19330420</v>
      </c>
      <c r="F35" s="167" t="s">
        <v>441</v>
      </c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</row>
    <row r="36" spans="1:23" x14ac:dyDescent="0.2">
      <c r="A36" s="401" t="s">
        <v>58</v>
      </c>
      <c r="B36" s="402" t="s">
        <v>59</v>
      </c>
      <c r="C36" s="29"/>
      <c r="D36" s="473">
        <v>0</v>
      </c>
      <c r="E36" s="474">
        <v>0</v>
      </c>
      <c r="F36" s="167" t="s">
        <v>444</v>
      </c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</row>
    <row r="37" spans="1:23" x14ac:dyDescent="0.2">
      <c r="A37" s="413" t="s">
        <v>60</v>
      </c>
      <c r="B37" s="414" t="s">
        <v>61</v>
      </c>
      <c r="C37" s="33"/>
      <c r="D37" s="23">
        <f>SUM(D38:D41)</f>
        <v>585543716.56000006</v>
      </c>
      <c r="E37" s="83">
        <f>SUM(E38:E41)</f>
        <v>566779566</v>
      </c>
      <c r="F37" s="167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</row>
    <row r="38" spans="1:23" x14ac:dyDescent="0.2">
      <c r="A38" s="401" t="s">
        <v>62</v>
      </c>
      <c r="B38" s="402" t="s">
        <v>63</v>
      </c>
      <c r="C38" s="29"/>
      <c r="D38" s="12">
        <v>0</v>
      </c>
      <c r="E38" s="81">
        <v>0</v>
      </c>
      <c r="F38" s="167" t="s">
        <v>445</v>
      </c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</row>
    <row r="39" spans="1:23" x14ac:dyDescent="0.2">
      <c r="A39" s="401" t="s">
        <v>64</v>
      </c>
      <c r="B39" s="402" t="s">
        <v>65</v>
      </c>
      <c r="C39" s="29"/>
      <c r="D39" s="475">
        <v>585287716.56000006</v>
      </c>
      <c r="E39" s="476">
        <v>554714766</v>
      </c>
      <c r="F39" s="167" t="s">
        <v>478</v>
      </c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</row>
    <row r="40" spans="1:23" s="164" customFormat="1" ht="15.75" customHeight="1" x14ac:dyDescent="0.2">
      <c r="A40" s="401" t="s">
        <v>66</v>
      </c>
      <c r="B40" s="402" t="s">
        <v>67</v>
      </c>
      <c r="C40" s="29"/>
      <c r="D40" s="475">
        <v>256000</v>
      </c>
      <c r="E40" s="476">
        <v>12064800</v>
      </c>
      <c r="F40" s="167" t="s">
        <v>479</v>
      </c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</row>
    <row r="41" spans="1:23" ht="14.25" customHeight="1" x14ac:dyDescent="0.2">
      <c r="A41" s="401" t="s">
        <v>68</v>
      </c>
      <c r="B41" s="402" t="s">
        <v>69</v>
      </c>
      <c r="C41" s="29"/>
      <c r="D41" s="12">
        <v>0</v>
      </c>
      <c r="E41" s="81">
        <v>0</v>
      </c>
      <c r="F41" s="167" t="s">
        <v>70</v>
      </c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</row>
    <row r="42" spans="1:23" x14ac:dyDescent="0.2">
      <c r="A42" s="413" t="s">
        <v>71</v>
      </c>
      <c r="B42" s="414" t="s">
        <v>72</v>
      </c>
      <c r="C42" s="33"/>
      <c r="D42" s="23">
        <f>D43+D44+D45+D46</f>
        <v>0</v>
      </c>
      <c r="E42" s="83">
        <v>0</v>
      </c>
      <c r="F42" s="167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</row>
    <row r="43" spans="1:23" x14ac:dyDescent="0.2">
      <c r="A43" s="401" t="s">
        <v>73</v>
      </c>
      <c r="B43" s="402" t="s">
        <v>74</v>
      </c>
      <c r="C43" s="29"/>
      <c r="D43" s="12">
        <v>0</v>
      </c>
      <c r="E43" s="81">
        <v>0</v>
      </c>
      <c r="F43" s="167" t="s">
        <v>480</v>
      </c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</row>
    <row r="44" spans="1:23" x14ac:dyDescent="0.2">
      <c r="A44" s="401" t="s">
        <v>75</v>
      </c>
      <c r="B44" s="402" t="s">
        <v>51</v>
      </c>
      <c r="C44" s="29"/>
      <c r="D44" s="12">
        <v>0</v>
      </c>
      <c r="E44" s="81">
        <v>0</v>
      </c>
      <c r="F44" s="167" t="s">
        <v>481</v>
      </c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</row>
    <row r="45" spans="1:23" x14ac:dyDescent="0.2">
      <c r="A45" s="401" t="s">
        <v>76</v>
      </c>
      <c r="B45" s="402" t="s">
        <v>77</v>
      </c>
      <c r="C45" s="29"/>
      <c r="D45" s="12">
        <v>0</v>
      </c>
      <c r="E45" s="81">
        <v>0</v>
      </c>
      <c r="F45" s="167" t="s">
        <v>482</v>
      </c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</row>
    <row r="46" spans="1:23" x14ac:dyDescent="0.2">
      <c r="A46" s="401" t="s">
        <v>78</v>
      </c>
      <c r="B46" s="402" t="s">
        <v>79</v>
      </c>
      <c r="C46" s="29"/>
      <c r="D46" s="12">
        <v>0</v>
      </c>
      <c r="E46" s="81">
        <v>0</v>
      </c>
      <c r="F46" s="167" t="s">
        <v>483</v>
      </c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</row>
    <row r="47" spans="1:23" x14ac:dyDescent="0.2">
      <c r="A47" s="413" t="s">
        <v>80</v>
      </c>
      <c r="B47" s="414" t="s">
        <v>81</v>
      </c>
      <c r="C47" s="33"/>
      <c r="D47" s="23">
        <f>SUM(D48:D51)</f>
        <v>546548917</v>
      </c>
      <c r="E47" s="83">
        <f>SUM(E48:E51)</f>
        <v>634701223</v>
      </c>
      <c r="F47" s="167" t="s">
        <v>82</v>
      </c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</row>
    <row r="48" spans="1:23" s="161" customFormat="1" x14ac:dyDescent="0.2">
      <c r="A48" s="401" t="s">
        <v>83</v>
      </c>
      <c r="B48" s="402" t="s">
        <v>84</v>
      </c>
      <c r="C48" s="29"/>
      <c r="D48" s="475">
        <v>546548917</v>
      </c>
      <c r="E48" s="476">
        <v>634701223</v>
      </c>
      <c r="F48" s="167" t="s">
        <v>200</v>
      </c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</row>
    <row r="49" spans="1:69" s="164" customFormat="1" x14ac:dyDescent="0.2">
      <c r="A49" s="401" t="s">
        <v>85</v>
      </c>
      <c r="B49" s="402" t="s">
        <v>86</v>
      </c>
      <c r="C49" s="29"/>
      <c r="D49" s="473">
        <v>0</v>
      </c>
      <c r="E49" s="474">
        <v>0</v>
      </c>
      <c r="F49" s="167" t="s">
        <v>87</v>
      </c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</row>
    <row r="50" spans="1:69" x14ac:dyDescent="0.2">
      <c r="A50" s="401" t="s">
        <v>88</v>
      </c>
      <c r="B50" s="402" t="s">
        <v>89</v>
      </c>
      <c r="C50" s="29"/>
      <c r="D50" s="473">
        <v>0</v>
      </c>
      <c r="E50" s="474">
        <v>0</v>
      </c>
      <c r="F50" s="167" t="s">
        <v>90</v>
      </c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</row>
    <row r="51" spans="1:69" x14ac:dyDescent="0.2">
      <c r="A51" s="401" t="s">
        <v>91</v>
      </c>
      <c r="B51" s="402" t="s">
        <v>92</v>
      </c>
      <c r="C51" s="29"/>
      <c r="D51" s="473">
        <v>0</v>
      </c>
      <c r="E51" s="474">
        <v>0</v>
      </c>
      <c r="F51" s="167" t="s">
        <v>484</v>
      </c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</row>
    <row r="52" spans="1:69" x14ac:dyDescent="0.2">
      <c r="A52" s="415" t="s">
        <v>93</v>
      </c>
      <c r="B52" s="405" t="s">
        <v>94</v>
      </c>
      <c r="C52" s="30"/>
      <c r="D52" s="473">
        <v>0</v>
      </c>
      <c r="E52" s="474">
        <v>0</v>
      </c>
      <c r="F52" s="167" t="s">
        <v>95</v>
      </c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</row>
    <row r="53" spans="1:69" ht="24" x14ac:dyDescent="0.2">
      <c r="A53" s="416" t="s">
        <v>96</v>
      </c>
      <c r="B53" s="417" t="s">
        <v>97</v>
      </c>
      <c r="C53" s="34"/>
      <c r="D53" s="473">
        <v>0</v>
      </c>
      <c r="E53" s="474">
        <v>0</v>
      </c>
      <c r="F53" s="167" t="s">
        <v>98</v>
      </c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</row>
    <row r="54" spans="1:69" s="164" customFormat="1" ht="24" x14ac:dyDescent="0.2">
      <c r="A54" s="391" t="s">
        <v>99</v>
      </c>
      <c r="B54" s="392" t="s">
        <v>100</v>
      </c>
      <c r="C54" s="24"/>
      <c r="D54" s="21">
        <f>SUM(D55:D61)</f>
        <v>202573293</v>
      </c>
      <c r="E54" s="22">
        <f>SUM(E55:E61)</f>
        <v>202204105</v>
      </c>
      <c r="F54" s="167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</row>
    <row r="55" spans="1:69" s="171" customFormat="1" x14ac:dyDescent="0.2">
      <c r="A55" s="393" t="s">
        <v>101</v>
      </c>
      <c r="B55" s="394" t="s">
        <v>102</v>
      </c>
      <c r="C55" s="25"/>
      <c r="D55" s="475">
        <v>47932641</v>
      </c>
      <c r="E55" s="476">
        <v>45236409</v>
      </c>
      <c r="F55" s="167" t="s">
        <v>103</v>
      </c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</row>
    <row r="56" spans="1:69" s="166" customFormat="1" x14ac:dyDescent="0.2">
      <c r="A56" s="418" t="s">
        <v>104</v>
      </c>
      <c r="B56" s="402" t="s">
        <v>105</v>
      </c>
      <c r="C56" s="29"/>
      <c r="D56" s="475">
        <v>0</v>
      </c>
      <c r="E56" s="476">
        <v>0</v>
      </c>
      <c r="F56" s="167" t="s">
        <v>106</v>
      </c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</row>
    <row r="57" spans="1:69" s="164" customFormat="1" x14ac:dyDescent="0.2">
      <c r="A57" s="418" t="s">
        <v>107</v>
      </c>
      <c r="B57" s="402" t="s">
        <v>108</v>
      </c>
      <c r="C57" s="29"/>
      <c r="D57" s="475">
        <v>154640652</v>
      </c>
      <c r="E57" s="476">
        <v>156967696</v>
      </c>
      <c r="F57" s="167" t="s">
        <v>485</v>
      </c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</row>
    <row r="58" spans="1:69" ht="13.5" customHeight="1" x14ac:dyDescent="0.2">
      <c r="A58" s="418" t="s">
        <v>109</v>
      </c>
      <c r="B58" s="402" t="s">
        <v>110</v>
      </c>
      <c r="C58" s="29"/>
      <c r="D58" s="475">
        <v>0</v>
      </c>
      <c r="E58" s="476">
        <v>0</v>
      </c>
      <c r="F58" s="167" t="s">
        <v>111</v>
      </c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</row>
    <row r="59" spans="1:69" x14ac:dyDescent="0.2">
      <c r="A59" s="418" t="s">
        <v>112</v>
      </c>
      <c r="B59" s="402" t="s">
        <v>113</v>
      </c>
      <c r="C59" s="29"/>
      <c r="D59" s="475">
        <v>0</v>
      </c>
      <c r="E59" s="476">
        <v>0</v>
      </c>
      <c r="F59" s="167" t="s">
        <v>114</v>
      </c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</row>
    <row r="60" spans="1:69" ht="15" customHeight="1" x14ac:dyDescent="0.2">
      <c r="A60" s="418" t="s">
        <v>115</v>
      </c>
      <c r="B60" s="402" t="s">
        <v>116</v>
      </c>
      <c r="C60" s="29"/>
      <c r="D60" s="475">
        <v>0</v>
      </c>
      <c r="E60" s="476">
        <v>0</v>
      </c>
      <c r="F60" s="167" t="s">
        <v>117</v>
      </c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</row>
    <row r="61" spans="1:69" s="164" customFormat="1" ht="26.25" customHeight="1" x14ac:dyDescent="0.2">
      <c r="A61" s="419" t="s">
        <v>118</v>
      </c>
      <c r="B61" s="396" t="s">
        <v>119</v>
      </c>
      <c r="C61" s="26"/>
      <c r="D61" s="475">
        <v>0</v>
      </c>
      <c r="E61" s="476">
        <v>0</v>
      </c>
      <c r="F61" s="167" t="s">
        <v>120</v>
      </c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</row>
    <row r="62" spans="1:69" ht="24" x14ac:dyDescent="0.2">
      <c r="A62" s="420" t="s">
        <v>121</v>
      </c>
      <c r="B62" s="421" t="s">
        <v>122</v>
      </c>
      <c r="C62" s="35"/>
      <c r="D62" s="473">
        <v>0</v>
      </c>
      <c r="E62" s="474">
        <v>0</v>
      </c>
      <c r="F62" s="167" t="s">
        <v>123</v>
      </c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</row>
    <row r="63" spans="1:69" x14ac:dyDescent="0.2">
      <c r="A63" s="391" t="s">
        <v>124</v>
      </c>
      <c r="B63" s="392" t="s">
        <v>125</v>
      </c>
      <c r="C63" s="24"/>
      <c r="D63" s="21">
        <f>D64+D65</f>
        <v>466477</v>
      </c>
      <c r="E63" s="22">
        <f>E64+E65</f>
        <v>2596792</v>
      </c>
      <c r="F63" s="167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</row>
    <row r="64" spans="1:69" x14ac:dyDescent="0.2">
      <c r="A64" s="422" t="s">
        <v>126</v>
      </c>
      <c r="B64" s="394" t="s">
        <v>127</v>
      </c>
      <c r="C64" s="25"/>
      <c r="D64" s="473">
        <v>0</v>
      </c>
      <c r="E64" s="474">
        <v>0</v>
      </c>
      <c r="F64" s="167" t="s">
        <v>128</v>
      </c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</row>
    <row r="65" spans="1:69" x14ac:dyDescent="0.2">
      <c r="A65" s="423" t="s">
        <v>129</v>
      </c>
      <c r="B65" s="396" t="s">
        <v>130</v>
      </c>
      <c r="C65" s="26"/>
      <c r="D65" s="475">
        <v>466477</v>
      </c>
      <c r="E65" s="476">
        <v>2596792</v>
      </c>
      <c r="F65" s="167" t="s">
        <v>131</v>
      </c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</row>
    <row r="66" spans="1:69" x14ac:dyDescent="0.2">
      <c r="A66" s="391" t="s">
        <v>132</v>
      </c>
      <c r="B66" s="392" t="s">
        <v>133</v>
      </c>
      <c r="C66" s="24"/>
      <c r="D66" s="21">
        <f>D67+D71+D75+D79</f>
        <v>422512142.06999999</v>
      </c>
      <c r="E66" s="22">
        <f>E67+E71+E75+E79</f>
        <v>301471416</v>
      </c>
      <c r="F66" s="167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</row>
    <row r="67" spans="1:69" s="172" customFormat="1" x14ac:dyDescent="0.2">
      <c r="A67" s="397" t="s">
        <v>134</v>
      </c>
      <c r="B67" s="398" t="s">
        <v>135</v>
      </c>
      <c r="C67" s="27"/>
      <c r="D67" s="197">
        <f>SUM(D68:D70)</f>
        <v>357889045</v>
      </c>
      <c r="E67" s="198">
        <f>SUM(E68:E70)</f>
        <v>263201428</v>
      </c>
      <c r="F67" s="167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</row>
    <row r="68" spans="1:69" x14ac:dyDescent="0.2">
      <c r="A68" s="399" t="s">
        <v>136</v>
      </c>
      <c r="B68" s="400" t="s">
        <v>137</v>
      </c>
      <c r="C68" s="28"/>
      <c r="D68" s="475">
        <v>340245019</v>
      </c>
      <c r="E68" s="476">
        <v>244174792</v>
      </c>
      <c r="F68" s="167" t="s">
        <v>486</v>
      </c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</row>
    <row r="69" spans="1:69" x14ac:dyDescent="0.2">
      <c r="A69" s="418" t="s">
        <v>138</v>
      </c>
      <c r="B69" s="402" t="s">
        <v>139</v>
      </c>
      <c r="C69" s="29"/>
      <c r="D69" s="475">
        <v>0</v>
      </c>
      <c r="E69" s="476">
        <v>0</v>
      </c>
      <c r="F69" s="167" t="s">
        <v>140</v>
      </c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</row>
    <row r="70" spans="1:69" x14ac:dyDescent="0.2">
      <c r="A70" s="424" t="s">
        <v>141</v>
      </c>
      <c r="B70" s="405" t="s">
        <v>142</v>
      </c>
      <c r="C70" s="30"/>
      <c r="D70" s="475">
        <v>17644026</v>
      </c>
      <c r="E70" s="476">
        <v>19026636</v>
      </c>
      <c r="F70" s="167" t="s">
        <v>143</v>
      </c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</row>
    <row r="71" spans="1:69" x14ac:dyDescent="0.2">
      <c r="A71" s="410" t="s">
        <v>144</v>
      </c>
      <c r="B71" s="407" t="s">
        <v>145</v>
      </c>
      <c r="C71" s="31"/>
      <c r="D71" s="19">
        <f>SUM(D72:D74)</f>
        <v>50053159</v>
      </c>
      <c r="E71" s="20">
        <f>SUM(E72:E74)</f>
        <v>16641330</v>
      </c>
      <c r="F71" s="167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</row>
    <row r="72" spans="1:69" x14ac:dyDescent="0.2">
      <c r="A72" s="399" t="s">
        <v>146</v>
      </c>
      <c r="B72" s="400" t="s">
        <v>147</v>
      </c>
      <c r="C72" s="28"/>
      <c r="D72" s="475">
        <v>7265262</v>
      </c>
      <c r="E72" s="476">
        <v>6323456</v>
      </c>
      <c r="F72" s="167" t="s">
        <v>487</v>
      </c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</row>
    <row r="73" spans="1:69" ht="24" x14ac:dyDescent="0.2">
      <c r="A73" s="403" t="s">
        <v>148</v>
      </c>
      <c r="B73" s="402" t="s">
        <v>149</v>
      </c>
      <c r="C73" s="29"/>
      <c r="D73" s="475">
        <v>42325044</v>
      </c>
      <c r="E73" s="476">
        <v>9735331</v>
      </c>
      <c r="F73" s="167" t="s">
        <v>488</v>
      </c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</row>
    <row r="74" spans="1:69" x14ac:dyDescent="0.2">
      <c r="A74" s="424" t="s">
        <v>150</v>
      </c>
      <c r="B74" s="405" t="s">
        <v>151</v>
      </c>
      <c r="C74" s="30"/>
      <c r="D74" s="475">
        <v>462853</v>
      </c>
      <c r="E74" s="476">
        <v>582543</v>
      </c>
      <c r="F74" s="167" t="s">
        <v>152</v>
      </c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</row>
    <row r="75" spans="1:69" x14ac:dyDescent="0.2">
      <c r="A75" s="410" t="s">
        <v>153</v>
      </c>
      <c r="B75" s="407" t="s">
        <v>154</v>
      </c>
      <c r="C75" s="31"/>
      <c r="D75" s="19">
        <f>SUM(D76:D78)</f>
        <v>14569938.07</v>
      </c>
      <c r="E75" s="20">
        <f>SUM(E76:E78)</f>
        <v>21628658</v>
      </c>
      <c r="F75" s="167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</row>
    <row r="76" spans="1:69" x14ac:dyDescent="0.2">
      <c r="A76" s="399" t="s">
        <v>155</v>
      </c>
      <c r="B76" s="400" t="s">
        <v>156</v>
      </c>
      <c r="C76" s="28"/>
      <c r="D76" s="475">
        <v>11291077</v>
      </c>
      <c r="E76" s="476">
        <v>17567498</v>
      </c>
      <c r="F76" s="167" t="s">
        <v>157</v>
      </c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</row>
    <row r="77" spans="1:69" x14ac:dyDescent="0.2">
      <c r="A77" s="418" t="s">
        <v>158</v>
      </c>
      <c r="B77" s="402" t="s">
        <v>159</v>
      </c>
      <c r="C77" s="29"/>
      <c r="D77" s="475">
        <v>1053572</v>
      </c>
      <c r="E77" s="476">
        <v>853578</v>
      </c>
      <c r="F77" s="167" t="s">
        <v>160</v>
      </c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</row>
    <row r="78" spans="1:69" s="164" customFormat="1" x14ac:dyDescent="0.2">
      <c r="A78" s="424" t="s">
        <v>161</v>
      </c>
      <c r="B78" s="405" t="s">
        <v>162</v>
      </c>
      <c r="C78" s="30"/>
      <c r="D78" s="475">
        <v>2225289.0699999998</v>
      </c>
      <c r="E78" s="476">
        <v>3207582</v>
      </c>
      <c r="F78" s="167" t="s">
        <v>163</v>
      </c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</row>
    <row r="79" spans="1:69" s="164" customFormat="1" x14ac:dyDescent="0.2">
      <c r="A79" s="425" t="s">
        <v>164</v>
      </c>
      <c r="B79" s="417" t="s">
        <v>165</v>
      </c>
      <c r="C79" s="34"/>
      <c r="D79" s="473">
        <v>0</v>
      </c>
      <c r="E79" s="474">
        <v>0</v>
      </c>
      <c r="F79" s="167" t="s">
        <v>166</v>
      </c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</row>
    <row r="80" spans="1:69" s="172" customFormat="1" x14ac:dyDescent="0.2">
      <c r="A80" s="391" t="s">
        <v>167</v>
      </c>
      <c r="B80" s="426" t="s">
        <v>168</v>
      </c>
      <c r="C80" s="36"/>
      <c r="D80" s="199">
        <f>D81+D84+D89</f>
        <v>136671139.5</v>
      </c>
      <c r="E80" s="200">
        <f>E81+E84+E89</f>
        <v>149444259</v>
      </c>
      <c r="F80" s="167" t="s">
        <v>466</v>
      </c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  <c r="BI80" s="164"/>
      <c r="BJ80" s="164"/>
      <c r="BK80" s="164"/>
      <c r="BL80" s="164"/>
      <c r="BM80" s="164"/>
      <c r="BN80" s="164"/>
      <c r="BO80" s="164"/>
      <c r="BP80" s="164"/>
      <c r="BQ80" s="164"/>
    </row>
    <row r="81" spans="1:69" ht="24" x14ac:dyDescent="0.2">
      <c r="A81" s="427" t="s">
        <v>169</v>
      </c>
      <c r="B81" s="398" t="s">
        <v>170</v>
      </c>
      <c r="C81" s="27"/>
      <c r="D81" s="197">
        <f>D82+D83</f>
        <v>31223959.499999993</v>
      </c>
      <c r="E81" s="198">
        <f>E82+E83</f>
        <v>26657073</v>
      </c>
      <c r="F81" s="167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</row>
    <row r="82" spans="1:69" s="164" customFormat="1" x14ac:dyDescent="0.2">
      <c r="A82" s="399" t="s">
        <v>171</v>
      </c>
      <c r="B82" s="400" t="s">
        <v>172</v>
      </c>
      <c r="C82" s="28"/>
      <c r="D82" s="475">
        <v>28616378.499999993</v>
      </c>
      <c r="E82" s="476">
        <v>24049492</v>
      </c>
      <c r="F82" s="167" t="s">
        <v>173</v>
      </c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</row>
    <row r="83" spans="1:69" x14ac:dyDescent="0.2">
      <c r="A83" s="424" t="s">
        <v>174</v>
      </c>
      <c r="B83" s="405" t="s">
        <v>175</v>
      </c>
      <c r="C83" s="30"/>
      <c r="D83" s="475">
        <v>2607581</v>
      </c>
      <c r="E83" s="476">
        <v>2607581</v>
      </c>
      <c r="F83" s="167" t="s">
        <v>176</v>
      </c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</row>
    <row r="84" spans="1:69" x14ac:dyDescent="0.2">
      <c r="A84" s="410" t="s">
        <v>177</v>
      </c>
      <c r="B84" s="407" t="s">
        <v>178</v>
      </c>
      <c r="C84" s="31"/>
      <c r="D84" s="19">
        <f>SUM(D85:D88)</f>
        <v>104186852</v>
      </c>
      <c r="E84" s="20">
        <f>SUM(E85:E88)</f>
        <v>121980346</v>
      </c>
      <c r="F84" s="167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</row>
    <row r="85" spans="1:69" x14ac:dyDescent="0.2">
      <c r="A85" s="399" t="s">
        <v>179</v>
      </c>
      <c r="B85" s="400" t="s">
        <v>180</v>
      </c>
      <c r="C85" s="28"/>
      <c r="D85" s="475">
        <v>104180308</v>
      </c>
      <c r="E85" s="476">
        <v>121942932</v>
      </c>
      <c r="F85" s="167" t="s">
        <v>181</v>
      </c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</row>
    <row r="86" spans="1:69" x14ac:dyDescent="0.2">
      <c r="A86" s="418" t="s">
        <v>182</v>
      </c>
      <c r="B86" s="402" t="s">
        <v>183</v>
      </c>
      <c r="C86" s="29"/>
      <c r="D86" s="475">
        <v>6544</v>
      </c>
      <c r="E86" s="476">
        <v>37414</v>
      </c>
      <c r="F86" s="167" t="s">
        <v>184</v>
      </c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</row>
    <row r="87" spans="1:69" s="166" customFormat="1" x14ac:dyDescent="0.2">
      <c r="A87" s="418" t="s">
        <v>185</v>
      </c>
      <c r="B87" s="402" t="s">
        <v>186</v>
      </c>
      <c r="C87" s="29"/>
      <c r="D87" s="475">
        <v>0</v>
      </c>
      <c r="E87" s="476">
        <v>0</v>
      </c>
      <c r="F87" s="167" t="s">
        <v>187</v>
      </c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0"/>
      <c r="BP87" s="140"/>
      <c r="BQ87" s="140"/>
    </row>
    <row r="88" spans="1:69" x14ac:dyDescent="0.2">
      <c r="A88" s="424" t="s">
        <v>188</v>
      </c>
      <c r="B88" s="405" t="s">
        <v>189</v>
      </c>
      <c r="C88" s="30"/>
      <c r="D88" s="475">
        <v>0</v>
      </c>
      <c r="E88" s="476">
        <v>0</v>
      </c>
      <c r="F88" s="167" t="s">
        <v>190</v>
      </c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</row>
    <row r="89" spans="1:69" s="164" customFormat="1" x14ac:dyDescent="0.2">
      <c r="A89" s="425" t="s">
        <v>191</v>
      </c>
      <c r="B89" s="428" t="s">
        <v>192</v>
      </c>
      <c r="C89" s="37"/>
      <c r="D89" s="475">
        <v>1260328</v>
      </c>
      <c r="E89" s="476">
        <v>806840</v>
      </c>
      <c r="F89" s="167" t="s">
        <v>193</v>
      </c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</row>
    <row r="90" spans="1:69" x14ac:dyDescent="0.2">
      <c r="A90" s="391" t="s">
        <v>194</v>
      </c>
      <c r="B90" s="392" t="s">
        <v>195</v>
      </c>
      <c r="C90" s="24"/>
      <c r="D90" s="21">
        <f>SUM(D91:D93)</f>
        <v>164265679.63999999</v>
      </c>
      <c r="E90" s="22">
        <f>SUM(E91:E93)</f>
        <v>144924489</v>
      </c>
      <c r="F90" s="167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</row>
    <row r="91" spans="1:69" x14ac:dyDescent="0.2">
      <c r="A91" s="393" t="s">
        <v>196</v>
      </c>
      <c r="B91" s="394" t="s">
        <v>197</v>
      </c>
      <c r="C91" s="25"/>
      <c r="D91" s="475">
        <v>0</v>
      </c>
      <c r="E91" s="476">
        <v>0</v>
      </c>
      <c r="F91" s="167" t="s">
        <v>198</v>
      </c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</row>
    <row r="92" spans="1:69" s="164" customFormat="1" x14ac:dyDescent="0.2">
      <c r="A92" s="418" t="s">
        <v>199</v>
      </c>
      <c r="B92" s="402" t="s">
        <v>200</v>
      </c>
      <c r="C92" s="29"/>
      <c r="D92" s="475">
        <v>116155280</v>
      </c>
      <c r="E92" s="476">
        <v>102665386</v>
      </c>
      <c r="F92" s="167" t="s">
        <v>201</v>
      </c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</row>
    <row r="93" spans="1:69" x14ac:dyDescent="0.2">
      <c r="A93" s="395" t="s">
        <v>202</v>
      </c>
      <c r="B93" s="396" t="s">
        <v>203</v>
      </c>
      <c r="C93" s="26"/>
      <c r="D93" s="475">
        <v>48110399.640000001</v>
      </c>
      <c r="E93" s="476">
        <v>42259103</v>
      </c>
      <c r="F93" s="167" t="s">
        <v>204</v>
      </c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</row>
    <row r="94" spans="1:69" ht="13.5" thickBot="1" x14ac:dyDescent="0.25">
      <c r="A94" s="429" t="s">
        <v>205</v>
      </c>
      <c r="B94" s="421" t="s">
        <v>206</v>
      </c>
      <c r="C94" s="35"/>
      <c r="D94" s="17">
        <v>0</v>
      </c>
      <c r="E94" s="18">
        <v>0</v>
      </c>
      <c r="F94" s="167" t="s">
        <v>206</v>
      </c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</row>
    <row r="95" spans="1:69" ht="13.5" thickTop="1" x14ac:dyDescent="0.2">
      <c r="A95" s="430" t="s">
        <v>207</v>
      </c>
      <c r="B95" s="431" t="s">
        <v>208</v>
      </c>
      <c r="C95" s="38"/>
      <c r="D95" s="201">
        <f>D13+D16+D54+D62+D63+D66+D80+D90+D94</f>
        <v>2688716067.4899998</v>
      </c>
      <c r="E95" s="202">
        <f>E13+E16+E54+E62+E63+E66+E80+E90+E94</f>
        <v>2615295408</v>
      </c>
      <c r="F95" s="167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</row>
    <row r="96" spans="1:69" s="164" customFormat="1" ht="13.5" thickBot="1" x14ac:dyDescent="0.25">
      <c r="A96" s="432" t="s">
        <v>209</v>
      </c>
      <c r="B96" s="433" t="s">
        <v>210</v>
      </c>
      <c r="C96" s="39"/>
      <c r="D96" s="477">
        <v>14516295</v>
      </c>
      <c r="E96" s="478">
        <v>33254306</v>
      </c>
      <c r="F96" s="167" t="s">
        <v>211</v>
      </c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</row>
    <row r="97" spans="1:69" ht="13.5" thickTop="1" x14ac:dyDescent="0.2">
      <c r="A97" s="434" t="s">
        <v>212</v>
      </c>
      <c r="B97" s="435"/>
      <c r="C97" s="40"/>
      <c r="D97" s="203"/>
      <c r="E97" s="204"/>
      <c r="F97" s="173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</row>
    <row r="98" spans="1:69" x14ac:dyDescent="0.2">
      <c r="A98" s="391" t="s">
        <v>427</v>
      </c>
      <c r="B98" s="392" t="s">
        <v>213</v>
      </c>
      <c r="C98" s="24"/>
      <c r="D98" s="21">
        <f>D99+D103+D104+D108+D114-D115+D116-D117</f>
        <v>1562525277.49</v>
      </c>
      <c r="E98" s="22">
        <f>E99+E103+E104+E108+E114-E115+E116-E117</f>
        <v>1592557957</v>
      </c>
      <c r="F98" s="167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</row>
    <row r="99" spans="1:69" x14ac:dyDescent="0.2">
      <c r="A99" s="397" t="s">
        <v>446</v>
      </c>
      <c r="B99" s="398" t="s">
        <v>214</v>
      </c>
      <c r="C99" s="27"/>
      <c r="D99" s="197">
        <f>SUM(D100:D102)</f>
        <v>888308064</v>
      </c>
      <c r="E99" s="198">
        <f>SUM(E100:E102)</f>
        <v>888308064</v>
      </c>
      <c r="F99" s="167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</row>
    <row r="100" spans="1:69" s="164" customFormat="1" x14ac:dyDescent="0.2">
      <c r="A100" s="399" t="s">
        <v>215</v>
      </c>
      <c r="B100" s="400" t="s">
        <v>216</v>
      </c>
      <c r="C100" s="28"/>
      <c r="D100" s="475">
        <v>888308064</v>
      </c>
      <c r="E100" s="476">
        <v>888308064</v>
      </c>
      <c r="F100" s="167" t="s">
        <v>217</v>
      </c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</row>
    <row r="101" spans="1:69" s="164" customFormat="1" x14ac:dyDescent="0.2">
      <c r="A101" s="418" t="s">
        <v>218</v>
      </c>
      <c r="B101" s="402" t="s">
        <v>219</v>
      </c>
      <c r="C101" s="29"/>
      <c r="D101" s="475">
        <v>0</v>
      </c>
      <c r="E101" s="476">
        <v>0</v>
      </c>
      <c r="F101" s="167" t="s">
        <v>220</v>
      </c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</row>
    <row r="102" spans="1:69" x14ac:dyDescent="0.2">
      <c r="A102" s="424" t="s">
        <v>221</v>
      </c>
      <c r="B102" s="405" t="s">
        <v>222</v>
      </c>
      <c r="C102" s="30"/>
      <c r="D102" s="475">
        <v>0</v>
      </c>
      <c r="E102" s="476">
        <v>0</v>
      </c>
      <c r="F102" s="167" t="s">
        <v>223</v>
      </c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</row>
    <row r="103" spans="1:69" x14ac:dyDescent="0.2">
      <c r="A103" s="410" t="s">
        <v>224</v>
      </c>
      <c r="B103" s="407" t="s">
        <v>225</v>
      </c>
      <c r="C103" s="31"/>
      <c r="D103" s="475">
        <v>0</v>
      </c>
      <c r="E103" s="476">
        <v>0</v>
      </c>
      <c r="F103" s="167" t="s">
        <v>226</v>
      </c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</row>
    <row r="104" spans="1:69" x14ac:dyDescent="0.2">
      <c r="A104" s="410" t="s">
        <v>227</v>
      </c>
      <c r="B104" s="407" t="s">
        <v>228</v>
      </c>
      <c r="C104" s="31"/>
      <c r="D104" s="19">
        <f>SUM(D105:D107)</f>
        <v>165224756.74000001</v>
      </c>
      <c r="E104" s="20">
        <f>SUM(E105:E107)</f>
        <v>169227246</v>
      </c>
      <c r="F104" s="167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</row>
    <row r="105" spans="1:69" x14ac:dyDescent="0.2">
      <c r="A105" s="399" t="s">
        <v>229</v>
      </c>
      <c r="B105" s="400" t="s">
        <v>230</v>
      </c>
      <c r="C105" s="28"/>
      <c r="D105" s="475">
        <v>159860867.62</v>
      </c>
      <c r="E105" s="476">
        <v>159860868</v>
      </c>
      <c r="F105" s="167" t="s">
        <v>231</v>
      </c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</row>
    <row r="106" spans="1:69" x14ac:dyDescent="0.2">
      <c r="A106" s="418" t="s">
        <v>232</v>
      </c>
      <c r="B106" s="402" t="s">
        <v>233</v>
      </c>
      <c r="C106" s="29"/>
      <c r="D106" s="475">
        <v>5748763.1200000001</v>
      </c>
      <c r="E106" s="476">
        <v>9213216</v>
      </c>
      <c r="F106" s="167" t="s">
        <v>234</v>
      </c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</row>
    <row r="107" spans="1:69" x14ac:dyDescent="0.2">
      <c r="A107" s="424" t="s">
        <v>235</v>
      </c>
      <c r="B107" s="405" t="s">
        <v>236</v>
      </c>
      <c r="C107" s="30"/>
      <c r="D107" s="475">
        <v>-384874</v>
      </c>
      <c r="E107" s="476">
        <v>153162</v>
      </c>
      <c r="F107" s="167" t="s">
        <v>237</v>
      </c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</row>
    <row r="108" spans="1:69" x14ac:dyDescent="0.2">
      <c r="A108" s="410" t="s">
        <v>426</v>
      </c>
      <c r="B108" s="407" t="s">
        <v>238</v>
      </c>
      <c r="C108" s="31"/>
      <c r="D108" s="19">
        <f>D109+D110+D111-D112+D113</f>
        <v>331715146</v>
      </c>
      <c r="E108" s="20">
        <f>E109+E110+E111-E112+E113</f>
        <v>318370627</v>
      </c>
      <c r="F108" s="167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</row>
    <row r="109" spans="1:69" s="174" customFormat="1" x14ac:dyDescent="0.2">
      <c r="A109" s="399" t="s">
        <v>239</v>
      </c>
      <c r="B109" s="400" t="s">
        <v>240</v>
      </c>
      <c r="C109" s="28"/>
      <c r="D109" s="475">
        <v>323028166</v>
      </c>
      <c r="E109" s="476">
        <v>309683647</v>
      </c>
      <c r="F109" s="167" t="s">
        <v>241</v>
      </c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64"/>
      <c r="BB109" s="164"/>
      <c r="BC109" s="164"/>
      <c r="BD109" s="164"/>
      <c r="BE109" s="164"/>
      <c r="BF109" s="164"/>
      <c r="BG109" s="164"/>
      <c r="BH109" s="164"/>
      <c r="BI109" s="164"/>
      <c r="BJ109" s="164"/>
      <c r="BK109" s="164"/>
      <c r="BL109" s="164"/>
      <c r="BM109" s="164"/>
      <c r="BN109" s="164"/>
      <c r="BO109" s="164"/>
      <c r="BP109" s="164"/>
      <c r="BQ109" s="164"/>
    </row>
    <row r="110" spans="1:69" s="174" customFormat="1" x14ac:dyDescent="0.2">
      <c r="A110" s="418" t="s">
        <v>242</v>
      </c>
      <c r="B110" s="402" t="s">
        <v>243</v>
      </c>
      <c r="C110" s="29"/>
      <c r="D110" s="475">
        <v>0</v>
      </c>
      <c r="E110" s="476">
        <v>0</v>
      </c>
      <c r="F110" s="167" t="s">
        <v>244</v>
      </c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4"/>
      <c r="BM110" s="164"/>
      <c r="BN110" s="164"/>
      <c r="BO110" s="164"/>
      <c r="BP110" s="164"/>
      <c r="BQ110" s="164"/>
    </row>
    <row r="111" spans="1:69" s="166" customFormat="1" x14ac:dyDescent="0.2">
      <c r="A111" s="418" t="s">
        <v>245</v>
      </c>
      <c r="B111" s="402" t="s">
        <v>246</v>
      </c>
      <c r="C111" s="29"/>
      <c r="D111" s="475">
        <v>0</v>
      </c>
      <c r="E111" s="476">
        <v>0</v>
      </c>
      <c r="F111" s="167" t="s">
        <v>247</v>
      </c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</row>
    <row r="112" spans="1:69" s="166" customFormat="1" x14ac:dyDescent="0.2">
      <c r="A112" s="418" t="s">
        <v>248</v>
      </c>
      <c r="B112" s="402" t="s">
        <v>249</v>
      </c>
      <c r="C112" s="29"/>
      <c r="D112" s="475">
        <v>0</v>
      </c>
      <c r="E112" s="476">
        <v>0</v>
      </c>
      <c r="F112" s="167" t="s">
        <v>250</v>
      </c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</row>
    <row r="113" spans="1:69" x14ac:dyDescent="0.2">
      <c r="A113" s="424" t="s">
        <v>251</v>
      </c>
      <c r="B113" s="405" t="s">
        <v>252</v>
      </c>
      <c r="C113" s="30"/>
      <c r="D113" s="475">
        <v>8686980</v>
      </c>
      <c r="E113" s="476">
        <v>8686980</v>
      </c>
      <c r="F113" s="167" t="s">
        <v>253</v>
      </c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</row>
    <row r="114" spans="1:69" x14ac:dyDescent="0.2">
      <c r="A114" s="410" t="s">
        <v>254</v>
      </c>
      <c r="B114" s="407" t="s">
        <v>187</v>
      </c>
      <c r="C114" s="31"/>
      <c r="D114" s="475">
        <v>140170844</v>
      </c>
      <c r="E114" s="476">
        <v>176618462</v>
      </c>
      <c r="F114" s="167" t="s">
        <v>255</v>
      </c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</row>
    <row r="115" spans="1:69" x14ac:dyDescent="0.2">
      <c r="A115" s="410" t="s">
        <v>256</v>
      </c>
      <c r="B115" s="407" t="s">
        <v>257</v>
      </c>
      <c r="C115" s="31"/>
      <c r="D115" s="475">
        <v>0</v>
      </c>
      <c r="E115" s="476">
        <v>0</v>
      </c>
      <c r="F115" s="167" t="s">
        <v>258</v>
      </c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</row>
    <row r="116" spans="1:69" x14ac:dyDescent="0.2">
      <c r="A116" s="410" t="s">
        <v>259</v>
      </c>
      <c r="B116" s="407" t="s">
        <v>260</v>
      </c>
      <c r="C116" s="31"/>
      <c r="D116" s="475">
        <v>37106466.75</v>
      </c>
      <c r="E116" s="476">
        <v>40033558</v>
      </c>
      <c r="F116" s="167" t="s">
        <v>261</v>
      </c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</row>
    <row r="117" spans="1:69" s="161" customFormat="1" x14ac:dyDescent="0.2">
      <c r="A117" s="436" t="s">
        <v>262</v>
      </c>
      <c r="B117" s="437" t="s">
        <v>263</v>
      </c>
      <c r="C117" s="41"/>
      <c r="D117" s="475">
        <v>0</v>
      </c>
      <c r="E117" s="476">
        <v>0</v>
      </c>
      <c r="F117" s="167" t="s">
        <v>264</v>
      </c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</row>
    <row r="118" spans="1:69" s="164" customFormat="1" x14ac:dyDescent="0.2">
      <c r="A118" s="420" t="s">
        <v>265</v>
      </c>
      <c r="B118" s="421" t="s">
        <v>266</v>
      </c>
      <c r="C118" s="35"/>
      <c r="D118" s="475">
        <v>0</v>
      </c>
      <c r="E118" s="476">
        <v>0</v>
      </c>
      <c r="F118" s="167" t="s">
        <v>267</v>
      </c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</row>
    <row r="119" spans="1:69" s="164" customFormat="1" x14ac:dyDescent="0.2">
      <c r="A119" s="391" t="s">
        <v>268</v>
      </c>
      <c r="B119" s="438">
        <v>106</v>
      </c>
      <c r="C119" s="24"/>
      <c r="D119" s="21">
        <f>SUM(D120:D125)</f>
        <v>796859538</v>
      </c>
      <c r="E119" s="22">
        <f>SUM(E120:E125)</f>
        <v>742563633</v>
      </c>
      <c r="F119" s="167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</row>
    <row r="120" spans="1:69" s="161" customFormat="1" x14ac:dyDescent="0.2">
      <c r="A120" s="439" t="s">
        <v>494</v>
      </c>
      <c r="B120" s="440">
        <v>107</v>
      </c>
      <c r="C120" s="25"/>
      <c r="D120" s="475">
        <v>440118126</v>
      </c>
      <c r="E120" s="476">
        <v>383840066</v>
      </c>
      <c r="F120" s="167" t="s">
        <v>269</v>
      </c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</row>
    <row r="121" spans="1:69" s="172" customFormat="1" x14ac:dyDescent="0.2">
      <c r="A121" s="441" t="s">
        <v>495</v>
      </c>
      <c r="B121" s="402" t="s">
        <v>270</v>
      </c>
      <c r="C121" s="29"/>
      <c r="D121" s="475">
        <v>0</v>
      </c>
      <c r="E121" s="476">
        <v>0</v>
      </c>
      <c r="F121" s="167" t="s">
        <v>271</v>
      </c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4"/>
      <c r="Y121" s="164"/>
      <c r="Z121" s="164"/>
      <c r="AA121" s="164"/>
      <c r="AB121" s="164"/>
      <c r="AC121" s="164"/>
      <c r="AD121" s="164"/>
      <c r="AE121" s="164"/>
      <c r="AF121" s="164"/>
      <c r="AG121" s="164"/>
      <c r="AH121" s="164"/>
      <c r="AI121" s="164"/>
      <c r="AJ121" s="164"/>
      <c r="AK121" s="164"/>
      <c r="AL121" s="164"/>
      <c r="AM121" s="164"/>
      <c r="AN121" s="164"/>
      <c r="AO121" s="164"/>
      <c r="AP121" s="164"/>
      <c r="AQ121" s="164"/>
      <c r="AR121" s="164"/>
      <c r="AS121" s="164"/>
      <c r="AT121" s="164"/>
      <c r="AU121" s="164"/>
      <c r="AV121" s="164"/>
      <c r="AW121" s="164"/>
      <c r="AX121" s="164"/>
      <c r="AY121" s="164"/>
      <c r="AZ121" s="164"/>
      <c r="BA121" s="164"/>
      <c r="BB121" s="164"/>
      <c r="BC121" s="164"/>
      <c r="BD121" s="164"/>
      <c r="BE121" s="164"/>
      <c r="BF121" s="164"/>
      <c r="BG121" s="164"/>
      <c r="BH121" s="164"/>
      <c r="BI121" s="164"/>
      <c r="BJ121" s="164"/>
      <c r="BK121" s="164"/>
      <c r="BL121" s="164"/>
      <c r="BM121" s="164"/>
      <c r="BN121" s="164"/>
      <c r="BO121" s="164"/>
      <c r="BP121" s="164"/>
      <c r="BQ121" s="164"/>
    </row>
    <row r="122" spans="1:69" s="176" customFormat="1" x14ac:dyDescent="0.2">
      <c r="A122" s="441" t="s">
        <v>496</v>
      </c>
      <c r="B122" s="402" t="s">
        <v>272</v>
      </c>
      <c r="C122" s="29"/>
      <c r="D122" s="475">
        <v>338844704</v>
      </c>
      <c r="E122" s="476">
        <v>340580188</v>
      </c>
      <c r="F122" s="167" t="s">
        <v>273</v>
      </c>
      <c r="G122" s="163"/>
      <c r="H122" s="163"/>
      <c r="I122" s="163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</row>
    <row r="123" spans="1:69" s="161" customFormat="1" x14ac:dyDescent="0.2">
      <c r="A123" s="441" t="s">
        <v>497</v>
      </c>
      <c r="B123" s="402" t="s">
        <v>274</v>
      </c>
      <c r="C123" s="29"/>
      <c r="D123" s="475">
        <v>17896708</v>
      </c>
      <c r="E123" s="476">
        <v>18143379</v>
      </c>
      <c r="F123" s="167" t="s">
        <v>275</v>
      </c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</row>
    <row r="124" spans="1:69" s="161" customFormat="1" x14ac:dyDescent="0.2">
      <c r="A124" s="441" t="s">
        <v>498</v>
      </c>
      <c r="B124" s="402" t="s">
        <v>276</v>
      </c>
      <c r="C124" s="29"/>
      <c r="D124" s="475">
        <v>0</v>
      </c>
      <c r="E124" s="476">
        <v>0</v>
      </c>
      <c r="F124" s="167" t="s">
        <v>277</v>
      </c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</row>
    <row r="125" spans="1:69" s="164" customFormat="1" x14ac:dyDescent="0.2">
      <c r="A125" s="442" t="s">
        <v>499</v>
      </c>
      <c r="B125" s="396" t="s">
        <v>278</v>
      </c>
      <c r="C125" s="26"/>
      <c r="D125" s="475">
        <v>0</v>
      </c>
      <c r="E125" s="476">
        <v>0</v>
      </c>
      <c r="F125" s="167" t="s">
        <v>279</v>
      </c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</row>
    <row r="126" spans="1:69" s="164" customFormat="1" ht="24" x14ac:dyDescent="0.2">
      <c r="A126" s="391" t="s">
        <v>280</v>
      </c>
      <c r="B126" s="392" t="s">
        <v>281</v>
      </c>
      <c r="C126" s="24"/>
      <c r="D126" s="475">
        <v>0</v>
      </c>
      <c r="E126" s="476">
        <v>0</v>
      </c>
      <c r="F126" s="167" t="s">
        <v>282</v>
      </c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</row>
    <row r="127" spans="1:69" s="164" customFormat="1" x14ac:dyDescent="0.2">
      <c r="A127" s="391" t="s">
        <v>283</v>
      </c>
      <c r="B127" s="392" t="s">
        <v>284</v>
      </c>
      <c r="C127" s="24"/>
      <c r="D127" s="21">
        <f>D128+D129</f>
        <v>5661459</v>
      </c>
      <c r="E127" s="22">
        <f>E128+E129</f>
        <v>4636663</v>
      </c>
      <c r="F127" s="167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</row>
    <row r="128" spans="1:69" s="168" customFormat="1" x14ac:dyDescent="0.2">
      <c r="A128" s="393" t="s">
        <v>285</v>
      </c>
      <c r="B128" s="394" t="s">
        <v>286</v>
      </c>
      <c r="C128" s="25"/>
      <c r="D128" s="475">
        <v>5661459</v>
      </c>
      <c r="E128" s="476">
        <v>4636663</v>
      </c>
      <c r="F128" s="167" t="s">
        <v>287</v>
      </c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  <c r="BJ128" s="140"/>
      <c r="BK128" s="140"/>
      <c r="BL128" s="140"/>
      <c r="BM128" s="140"/>
      <c r="BN128" s="140"/>
      <c r="BO128" s="140"/>
      <c r="BP128" s="140"/>
      <c r="BQ128" s="140"/>
    </row>
    <row r="129" spans="1:69" s="178" customFormat="1" x14ac:dyDescent="0.2">
      <c r="A129" s="395" t="s">
        <v>288</v>
      </c>
      <c r="B129" s="396" t="s">
        <v>289</v>
      </c>
      <c r="C129" s="26"/>
      <c r="D129" s="475">
        <v>0</v>
      </c>
      <c r="E129" s="476">
        <v>0</v>
      </c>
      <c r="F129" s="167" t="s">
        <v>290</v>
      </c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</row>
    <row r="130" spans="1:69" s="178" customFormat="1" x14ac:dyDescent="0.2">
      <c r="A130" s="391" t="s">
        <v>291</v>
      </c>
      <c r="B130" s="392" t="s">
        <v>292</v>
      </c>
      <c r="C130" s="24"/>
      <c r="D130" s="21">
        <f>D131+D132</f>
        <v>20872525.98</v>
      </c>
      <c r="E130" s="22">
        <f>E131+E132</f>
        <v>21180947</v>
      </c>
      <c r="F130" s="16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</row>
    <row r="131" spans="1:69" s="178" customFormat="1" x14ac:dyDescent="0.2">
      <c r="A131" s="393" t="s">
        <v>293</v>
      </c>
      <c r="B131" s="394" t="s">
        <v>294</v>
      </c>
      <c r="C131" s="25"/>
      <c r="D131" s="475">
        <v>18401072</v>
      </c>
      <c r="E131" s="476">
        <v>18786011</v>
      </c>
      <c r="F131" s="167" t="s">
        <v>295</v>
      </c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</row>
    <row r="132" spans="1:69" s="178" customFormat="1" x14ac:dyDescent="0.2">
      <c r="A132" s="395" t="s">
        <v>296</v>
      </c>
      <c r="B132" s="396" t="s">
        <v>297</v>
      </c>
      <c r="C132" s="26"/>
      <c r="D132" s="475">
        <v>2471453.98</v>
      </c>
      <c r="E132" s="476">
        <v>2394936</v>
      </c>
      <c r="F132" s="167" t="s">
        <v>298</v>
      </c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</row>
    <row r="133" spans="1:69" s="161" customFormat="1" ht="24" x14ac:dyDescent="0.2">
      <c r="A133" s="391" t="s">
        <v>299</v>
      </c>
      <c r="B133" s="392" t="s">
        <v>300</v>
      </c>
      <c r="C133" s="24"/>
      <c r="D133" s="475">
        <v>0</v>
      </c>
      <c r="E133" s="476">
        <v>0</v>
      </c>
      <c r="F133" s="167" t="s">
        <v>301</v>
      </c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</row>
    <row r="134" spans="1:69" s="164" customFormat="1" x14ac:dyDescent="0.2">
      <c r="A134" s="391" t="s">
        <v>302</v>
      </c>
      <c r="B134" s="392" t="s">
        <v>303</v>
      </c>
      <c r="C134" s="24"/>
      <c r="D134" s="21">
        <f>D135+D139+D143</f>
        <v>110610733.8</v>
      </c>
      <c r="E134" s="22">
        <f>E135+E139+E143</f>
        <v>94551106</v>
      </c>
      <c r="F134" s="167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</row>
    <row r="135" spans="1:69" s="179" customFormat="1" x14ac:dyDescent="0.2">
      <c r="A135" s="397" t="s">
        <v>304</v>
      </c>
      <c r="B135" s="398" t="s">
        <v>305</v>
      </c>
      <c r="C135" s="27"/>
      <c r="D135" s="197">
        <f>SUM(D136:D138)</f>
        <v>0</v>
      </c>
      <c r="E135" s="198">
        <f>SUM(E136:E138)</f>
        <v>0</v>
      </c>
      <c r="F135" s="167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1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  <c r="BP135" s="161"/>
      <c r="BQ135" s="161"/>
    </row>
    <row r="136" spans="1:69" s="179" customFormat="1" x14ac:dyDescent="0.2">
      <c r="A136" s="399" t="s">
        <v>306</v>
      </c>
      <c r="B136" s="443">
        <v>123</v>
      </c>
      <c r="C136" s="28"/>
      <c r="D136" s="475">
        <v>0</v>
      </c>
      <c r="E136" s="476">
        <v>0</v>
      </c>
      <c r="F136" s="167" t="s">
        <v>307</v>
      </c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1"/>
      <c r="BM136" s="161"/>
      <c r="BN136" s="161"/>
      <c r="BO136" s="161"/>
      <c r="BP136" s="161"/>
      <c r="BQ136" s="161"/>
    </row>
    <row r="137" spans="1:69" s="179" customFormat="1" x14ac:dyDescent="0.2">
      <c r="A137" s="418" t="s">
        <v>467</v>
      </c>
      <c r="B137" s="402" t="s">
        <v>308</v>
      </c>
      <c r="C137" s="29"/>
      <c r="D137" s="475">
        <v>0</v>
      </c>
      <c r="E137" s="476">
        <v>0</v>
      </c>
      <c r="F137" s="167" t="s">
        <v>309</v>
      </c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1"/>
      <c r="AK137" s="161"/>
      <c r="AL137" s="161"/>
      <c r="AM137" s="161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1"/>
      <c r="BP137" s="161"/>
      <c r="BQ137" s="161"/>
    </row>
    <row r="138" spans="1:69" s="179" customFormat="1" x14ac:dyDescent="0.2">
      <c r="A138" s="424" t="s">
        <v>310</v>
      </c>
      <c r="B138" s="405" t="s">
        <v>311</v>
      </c>
      <c r="C138" s="30"/>
      <c r="D138" s="475">
        <v>0</v>
      </c>
      <c r="E138" s="476">
        <v>0</v>
      </c>
      <c r="F138" s="167" t="s">
        <v>312</v>
      </c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1"/>
      <c r="AH138" s="161"/>
      <c r="AI138" s="161"/>
      <c r="AJ138" s="161"/>
      <c r="AK138" s="161"/>
      <c r="AL138" s="161"/>
      <c r="AM138" s="161"/>
      <c r="AN138" s="161"/>
      <c r="AO138" s="161"/>
      <c r="AP138" s="161"/>
      <c r="AQ138" s="161"/>
      <c r="AR138" s="161"/>
      <c r="AS138" s="161"/>
      <c r="AT138" s="161"/>
      <c r="AU138" s="161"/>
      <c r="AV138" s="161"/>
      <c r="AW138" s="161"/>
      <c r="AX138" s="161"/>
      <c r="AY138" s="161"/>
      <c r="AZ138" s="161"/>
      <c r="BA138" s="161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/>
      <c r="BO138" s="161"/>
      <c r="BP138" s="161"/>
      <c r="BQ138" s="161"/>
    </row>
    <row r="139" spans="1:69" s="179" customFormat="1" x14ac:dyDescent="0.2">
      <c r="A139" s="410" t="s">
        <v>313</v>
      </c>
      <c r="B139" s="407" t="s">
        <v>314</v>
      </c>
      <c r="C139" s="31"/>
      <c r="D139" s="19">
        <f>SUM(D140:D142)</f>
        <v>66025700</v>
      </c>
      <c r="E139" s="20">
        <f>SUM(E140:E142)</f>
        <v>41384977</v>
      </c>
      <c r="F139" s="167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  <c r="AK139" s="161"/>
      <c r="AL139" s="161"/>
      <c r="AM139" s="161"/>
      <c r="AN139" s="161"/>
      <c r="AO139" s="161"/>
      <c r="AP139" s="161"/>
      <c r="AQ139" s="161"/>
      <c r="AR139" s="161"/>
      <c r="AS139" s="161"/>
      <c r="AT139" s="161"/>
      <c r="AU139" s="161"/>
      <c r="AV139" s="161"/>
      <c r="AW139" s="161"/>
      <c r="AX139" s="161"/>
      <c r="AY139" s="161"/>
      <c r="AZ139" s="161"/>
      <c r="BA139" s="161"/>
      <c r="BB139" s="161"/>
      <c r="BC139" s="161"/>
      <c r="BD139" s="161"/>
      <c r="BE139" s="161"/>
      <c r="BF139" s="161"/>
      <c r="BG139" s="161"/>
      <c r="BH139" s="161"/>
      <c r="BI139" s="161"/>
      <c r="BJ139" s="161"/>
      <c r="BK139" s="161"/>
      <c r="BL139" s="161"/>
      <c r="BM139" s="161"/>
      <c r="BN139" s="161"/>
      <c r="BO139" s="161"/>
      <c r="BP139" s="161"/>
      <c r="BQ139" s="161"/>
    </row>
    <row r="140" spans="1:69" s="179" customFormat="1" x14ac:dyDescent="0.2">
      <c r="A140" s="399" t="s">
        <v>315</v>
      </c>
      <c r="B140" s="400" t="s">
        <v>316</v>
      </c>
      <c r="C140" s="28"/>
      <c r="D140" s="475">
        <v>64338498</v>
      </c>
      <c r="E140" s="476">
        <v>40384185</v>
      </c>
      <c r="F140" s="167" t="s">
        <v>317</v>
      </c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1"/>
      <c r="AH140" s="161"/>
      <c r="AI140" s="161"/>
      <c r="AJ140" s="161"/>
      <c r="AK140" s="161"/>
      <c r="AL140" s="161"/>
      <c r="AM140" s="161"/>
      <c r="AN140" s="161"/>
      <c r="AO140" s="161"/>
      <c r="AP140" s="161"/>
      <c r="AQ140" s="161"/>
      <c r="AR140" s="161"/>
      <c r="AS140" s="161"/>
      <c r="AT140" s="161"/>
      <c r="AU140" s="161"/>
      <c r="AV140" s="161"/>
      <c r="AW140" s="161"/>
      <c r="AX140" s="161"/>
      <c r="AY140" s="161"/>
      <c r="AZ140" s="161"/>
      <c r="BA140" s="161"/>
      <c r="BB140" s="161"/>
      <c r="BC140" s="161"/>
      <c r="BD140" s="161"/>
      <c r="BE140" s="161"/>
      <c r="BF140" s="161"/>
      <c r="BG140" s="161"/>
      <c r="BH140" s="161"/>
      <c r="BI140" s="161"/>
      <c r="BJ140" s="161"/>
      <c r="BK140" s="161"/>
      <c r="BL140" s="161"/>
      <c r="BM140" s="161"/>
      <c r="BN140" s="161"/>
      <c r="BO140" s="161"/>
      <c r="BP140" s="161"/>
      <c r="BQ140" s="161"/>
    </row>
    <row r="141" spans="1:69" s="179" customFormat="1" x14ac:dyDescent="0.2">
      <c r="A141" s="418" t="s">
        <v>318</v>
      </c>
      <c r="B141" s="402" t="s">
        <v>319</v>
      </c>
      <c r="C141" s="29"/>
      <c r="D141" s="475">
        <v>0</v>
      </c>
      <c r="E141" s="476">
        <v>0</v>
      </c>
      <c r="F141" s="167" t="s">
        <v>320</v>
      </c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1"/>
      <c r="Y141" s="161"/>
      <c r="Z141" s="161"/>
      <c r="AA141" s="161"/>
      <c r="AB141" s="161"/>
      <c r="AC141" s="161"/>
      <c r="AD141" s="161"/>
      <c r="AE141" s="161"/>
      <c r="AF141" s="161"/>
      <c r="AG141" s="161"/>
      <c r="AH141" s="161"/>
      <c r="AI141" s="161"/>
      <c r="AJ141" s="161"/>
      <c r="AK141" s="161"/>
      <c r="AL141" s="161"/>
      <c r="AM141" s="161"/>
      <c r="AN141" s="161"/>
      <c r="AO141" s="161"/>
      <c r="AP141" s="161"/>
      <c r="AQ141" s="161"/>
      <c r="AR141" s="161"/>
      <c r="AS141" s="161"/>
      <c r="AT141" s="161"/>
      <c r="AU141" s="161"/>
      <c r="AV141" s="161"/>
      <c r="AW141" s="161"/>
      <c r="AX141" s="161"/>
      <c r="AY141" s="161"/>
      <c r="AZ141" s="161"/>
      <c r="BA141" s="161"/>
      <c r="BB141" s="161"/>
      <c r="BC141" s="161"/>
      <c r="BD141" s="161"/>
      <c r="BE141" s="161"/>
      <c r="BF141" s="161"/>
      <c r="BG141" s="161"/>
      <c r="BH141" s="161"/>
      <c r="BI141" s="161"/>
      <c r="BJ141" s="161"/>
      <c r="BK141" s="161"/>
      <c r="BL141" s="161"/>
      <c r="BM141" s="161"/>
      <c r="BN141" s="161"/>
      <c r="BO141" s="161"/>
      <c r="BP141" s="161"/>
      <c r="BQ141" s="161"/>
    </row>
    <row r="142" spans="1:69" s="179" customFormat="1" x14ac:dyDescent="0.2">
      <c r="A142" s="424" t="s">
        <v>321</v>
      </c>
      <c r="B142" s="405" t="s">
        <v>322</v>
      </c>
      <c r="C142" s="30"/>
      <c r="D142" s="475">
        <v>1687202</v>
      </c>
      <c r="E142" s="476">
        <v>1000792</v>
      </c>
      <c r="F142" s="167" t="s">
        <v>323</v>
      </c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1"/>
      <c r="Y142" s="161"/>
      <c r="Z142" s="161"/>
      <c r="AA142" s="161"/>
      <c r="AB142" s="161"/>
      <c r="AC142" s="161"/>
      <c r="AD142" s="161"/>
      <c r="AE142" s="161"/>
      <c r="AF142" s="161"/>
      <c r="AG142" s="161"/>
      <c r="AH142" s="161"/>
      <c r="AI142" s="161"/>
      <c r="AJ142" s="161"/>
      <c r="AK142" s="161"/>
      <c r="AL142" s="161"/>
      <c r="AM142" s="161"/>
      <c r="AN142" s="161"/>
      <c r="AO142" s="161"/>
      <c r="AP142" s="161"/>
      <c r="AQ142" s="161"/>
      <c r="AR142" s="161"/>
      <c r="AS142" s="161"/>
      <c r="AT142" s="161"/>
      <c r="AU142" s="161"/>
      <c r="AV142" s="161"/>
      <c r="AW142" s="161"/>
      <c r="AX142" s="161"/>
      <c r="AY142" s="161"/>
      <c r="AZ142" s="161"/>
      <c r="BA142" s="161"/>
      <c r="BB142" s="161"/>
      <c r="BC142" s="161"/>
      <c r="BD142" s="161"/>
      <c r="BE142" s="161"/>
      <c r="BF142" s="161"/>
      <c r="BG142" s="161"/>
      <c r="BH142" s="161"/>
      <c r="BI142" s="161"/>
      <c r="BJ142" s="161"/>
      <c r="BK142" s="161"/>
      <c r="BL142" s="161"/>
      <c r="BM142" s="161"/>
      <c r="BN142" s="161"/>
      <c r="BO142" s="161"/>
      <c r="BP142" s="161"/>
      <c r="BQ142" s="161"/>
    </row>
    <row r="143" spans="1:69" s="179" customFormat="1" x14ac:dyDescent="0.2">
      <c r="A143" s="410" t="s">
        <v>324</v>
      </c>
      <c r="B143" s="407" t="s">
        <v>325</v>
      </c>
      <c r="C143" s="31"/>
      <c r="D143" s="19">
        <f>SUM(D144:D146)</f>
        <v>44585033.799999997</v>
      </c>
      <c r="E143" s="20">
        <f>SUM(E144:E146)</f>
        <v>53166129</v>
      </c>
      <c r="F143" s="167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1"/>
      <c r="Y143" s="161"/>
      <c r="Z143" s="161"/>
      <c r="AA143" s="161"/>
      <c r="AB143" s="161"/>
      <c r="AC143" s="161"/>
      <c r="AD143" s="161"/>
      <c r="AE143" s="161"/>
      <c r="AF143" s="161"/>
      <c r="AG143" s="161"/>
      <c r="AH143" s="161"/>
      <c r="AI143" s="161"/>
      <c r="AJ143" s="161"/>
      <c r="AK143" s="161"/>
      <c r="AL143" s="161"/>
      <c r="AM143" s="161"/>
      <c r="AN143" s="161"/>
      <c r="AO143" s="161"/>
      <c r="AP143" s="161"/>
      <c r="AQ143" s="161"/>
      <c r="AR143" s="161"/>
      <c r="AS143" s="161"/>
      <c r="AT143" s="161"/>
      <c r="AU143" s="161"/>
      <c r="AV143" s="161"/>
      <c r="AW143" s="161"/>
      <c r="AX143" s="161"/>
      <c r="AY143" s="161"/>
      <c r="AZ143" s="161"/>
      <c r="BA143" s="161"/>
      <c r="BB143" s="161"/>
      <c r="BC143" s="161"/>
      <c r="BD143" s="161"/>
      <c r="BE143" s="161"/>
      <c r="BF143" s="161"/>
      <c r="BG143" s="161"/>
      <c r="BH143" s="161"/>
      <c r="BI143" s="161"/>
      <c r="BJ143" s="161"/>
      <c r="BK143" s="161"/>
      <c r="BL143" s="161"/>
      <c r="BM143" s="161"/>
      <c r="BN143" s="161"/>
      <c r="BO143" s="161"/>
      <c r="BP143" s="161"/>
      <c r="BQ143" s="161"/>
    </row>
    <row r="144" spans="1:69" s="179" customFormat="1" x14ac:dyDescent="0.2">
      <c r="A144" s="399" t="s">
        <v>326</v>
      </c>
      <c r="B144" s="400" t="s">
        <v>327</v>
      </c>
      <c r="C144" s="28"/>
      <c r="D144" s="475">
        <v>16893742.57</v>
      </c>
      <c r="E144" s="476">
        <v>27147484</v>
      </c>
      <c r="F144" s="167" t="s">
        <v>328</v>
      </c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  <c r="AH144" s="161"/>
      <c r="AI144" s="161"/>
      <c r="AJ144" s="161"/>
      <c r="AK144" s="161"/>
      <c r="AL144" s="161"/>
      <c r="AM144" s="161"/>
      <c r="AN144" s="161"/>
      <c r="AO144" s="161"/>
      <c r="AP144" s="161"/>
      <c r="AQ144" s="161"/>
      <c r="AR144" s="161"/>
      <c r="AS144" s="161"/>
      <c r="AT144" s="161"/>
      <c r="AU144" s="161"/>
      <c r="AV144" s="161"/>
      <c r="AW144" s="161"/>
      <c r="AX144" s="161"/>
      <c r="AY144" s="161"/>
      <c r="AZ144" s="161"/>
      <c r="BA144" s="161"/>
      <c r="BB144" s="161"/>
      <c r="BC144" s="161"/>
      <c r="BD144" s="161"/>
      <c r="BE144" s="161"/>
      <c r="BF144" s="161"/>
      <c r="BG144" s="161"/>
      <c r="BH144" s="161"/>
      <c r="BI144" s="161"/>
      <c r="BJ144" s="161"/>
      <c r="BK144" s="161"/>
      <c r="BL144" s="161"/>
      <c r="BM144" s="161"/>
      <c r="BN144" s="161"/>
      <c r="BO144" s="161"/>
      <c r="BP144" s="161"/>
      <c r="BQ144" s="161"/>
    </row>
    <row r="145" spans="1:69" s="179" customFormat="1" ht="12.95" customHeight="1" x14ac:dyDescent="0.2">
      <c r="A145" s="418" t="s">
        <v>329</v>
      </c>
      <c r="B145" s="402" t="s">
        <v>330</v>
      </c>
      <c r="C145" s="29"/>
      <c r="D145" s="475">
        <v>7534394</v>
      </c>
      <c r="E145" s="476">
        <v>6761664</v>
      </c>
      <c r="F145" s="167" t="s">
        <v>331</v>
      </c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1"/>
      <c r="Y145" s="161"/>
      <c r="Z145" s="161"/>
      <c r="AA145" s="161"/>
      <c r="AB145" s="161"/>
      <c r="AC145" s="161"/>
      <c r="AD145" s="161"/>
      <c r="AE145" s="161"/>
      <c r="AF145" s="161"/>
      <c r="AG145" s="161"/>
      <c r="AH145" s="161"/>
      <c r="AI145" s="161"/>
      <c r="AJ145" s="161"/>
      <c r="AK145" s="161"/>
      <c r="AL145" s="161"/>
      <c r="AM145" s="161"/>
      <c r="AN145" s="161"/>
      <c r="AO145" s="161"/>
      <c r="AP145" s="161"/>
      <c r="AQ145" s="161"/>
      <c r="AR145" s="161"/>
      <c r="AS145" s="161"/>
      <c r="AT145" s="161"/>
      <c r="AU145" s="161"/>
      <c r="AV145" s="161"/>
      <c r="AW145" s="161"/>
      <c r="AX145" s="161"/>
      <c r="AY145" s="161"/>
      <c r="AZ145" s="161"/>
      <c r="BA145" s="161"/>
      <c r="BB145" s="161"/>
      <c r="BC145" s="161"/>
      <c r="BD145" s="161"/>
      <c r="BE145" s="161"/>
      <c r="BF145" s="161"/>
      <c r="BG145" s="161"/>
      <c r="BH145" s="161"/>
      <c r="BI145" s="161"/>
      <c r="BJ145" s="161"/>
      <c r="BK145" s="161"/>
      <c r="BL145" s="161"/>
      <c r="BM145" s="161"/>
      <c r="BN145" s="161"/>
      <c r="BO145" s="161"/>
      <c r="BP145" s="161"/>
      <c r="BQ145" s="161"/>
    </row>
    <row r="146" spans="1:69" s="164" customFormat="1" x14ac:dyDescent="0.2">
      <c r="A146" s="395" t="s">
        <v>493</v>
      </c>
      <c r="B146" s="396" t="s">
        <v>98</v>
      </c>
      <c r="C146" s="26"/>
      <c r="D146" s="475">
        <v>20156897.23</v>
      </c>
      <c r="E146" s="476">
        <v>19256981</v>
      </c>
      <c r="F146" s="167" t="s">
        <v>332</v>
      </c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</row>
    <row r="147" spans="1:69" s="164" customFormat="1" x14ac:dyDescent="0.2">
      <c r="A147" s="391" t="s">
        <v>333</v>
      </c>
      <c r="B147" s="438">
        <v>134</v>
      </c>
      <c r="C147" s="24"/>
      <c r="D147" s="475">
        <v>192186533</v>
      </c>
      <c r="E147" s="476">
        <v>159805102</v>
      </c>
      <c r="F147" s="167" t="s">
        <v>334</v>
      </c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</row>
    <row r="148" spans="1:69" s="164" customFormat="1" ht="24.75" thickBot="1" x14ac:dyDescent="0.25">
      <c r="A148" s="420" t="s">
        <v>335</v>
      </c>
      <c r="B148" s="444">
        <v>135</v>
      </c>
      <c r="C148" s="35"/>
      <c r="D148" s="475">
        <v>0</v>
      </c>
      <c r="E148" s="476">
        <v>0</v>
      </c>
      <c r="F148" s="167" t="s">
        <v>336</v>
      </c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</row>
    <row r="149" spans="1:69" s="164" customFormat="1" ht="14.25" thickTop="1" thickBot="1" x14ac:dyDescent="0.25">
      <c r="A149" s="445" t="s">
        <v>337</v>
      </c>
      <c r="B149" s="446">
        <v>136</v>
      </c>
      <c r="C149" s="42"/>
      <c r="D149" s="205">
        <f>D98+D118+D119+D126+D127+D130+D133+D134+D147+D148</f>
        <v>2688716067.27</v>
      </c>
      <c r="E149" s="206">
        <f>E98+E118+E119+E126+E127+E130+E133+E134+E147+E148</f>
        <v>2615295408</v>
      </c>
      <c r="F149" s="167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</row>
    <row r="150" spans="1:69" s="181" customFormat="1" ht="14.25" thickTop="1" thickBot="1" x14ac:dyDescent="0.25">
      <c r="A150" s="447" t="s">
        <v>338</v>
      </c>
      <c r="B150" s="448">
        <v>137</v>
      </c>
      <c r="C150" s="43"/>
      <c r="D150" s="475">
        <v>14516295</v>
      </c>
      <c r="E150" s="476">
        <v>33254306</v>
      </c>
      <c r="F150" s="180" t="s">
        <v>339</v>
      </c>
      <c r="G150" s="165"/>
      <c r="H150" s="165"/>
      <c r="I150" s="165"/>
      <c r="J150" s="165"/>
      <c r="K150" s="165"/>
      <c r="L150" s="165"/>
      <c r="M150" s="165"/>
      <c r="N150" s="165"/>
      <c r="O150" s="160"/>
      <c r="P150" s="160"/>
      <c r="Q150" s="160"/>
      <c r="R150" s="160"/>
      <c r="S150" s="160"/>
      <c r="T150" s="160"/>
      <c r="U150" s="160"/>
      <c r="V150" s="160"/>
      <c r="W150" s="160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1"/>
      <c r="BM150" s="161"/>
      <c r="BN150" s="161"/>
      <c r="BO150" s="161"/>
      <c r="BP150" s="161"/>
      <c r="BQ150" s="161"/>
    </row>
    <row r="151" spans="1:69" s="164" customFormat="1" ht="13.5" thickTop="1" x14ac:dyDescent="0.2">
      <c r="A151" s="182"/>
      <c r="B151" s="165"/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3"/>
      <c r="P151" s="163"/>
      <c r="Q151" s="163"/>
      <c r="R151" s="163"/>
      <c r="S151" s="163"/>
      <c r="T151" s="163"/>
      <c r="U151" s="163"/>
      <c r="V151" s="163"/>
      <c r="W151" s="163"/>
    </row>
    <row r="152" spans="1:69" s="164" customFormat="1" x14ac:dyDescent="0.2">
      <c r="A152" s="182"/>
      <c r="B152" s="165"/>
      <c r="C152" s="165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3"/>
      <c r="P152" s="163"/>
      <c r="Q152" s="163"/>
      <c r="R152" s="163"/>
      <c r="S152" s="163"/>
      <c r="T152" s="163"/>
      <c r="U152" s="163"/>
      <c r="V152" s="163"/>
      <c r="W152" s="163"/>
    </row>
    <row r="153" spans="1:69" x14ac:dyDescent="0.2">
      <c r="A153" s="182"/>
      <c r="B153" s="165"/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</row>
    <row r="154" spans="1:69" x14ac:dyDescent="0.2">
      <c r="A154" s="182"/>
      <c r="B154" s="165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</row>
    <row r="155" spans="1:69" x14ac:dyDescent="0.2">
      <c r="A155" s="182"/>
      <c r="B155" s="165"/>
      <c r="C155" s="165"/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</row>
    <row r="156" spans="1:69" x14ac:dyDescent="0.2">
      <c r="A156" s="182"/>
      <c r="B156" s="165"/>
      <c r="C156" s="165"/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</row>
    <row r="157" spans="1:69" x14ac:dyDescent="0.2">
      <c r="A157" s="182"/>
      <c r="B157" s="165"/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</row>
    <row r="158" spans="1:69" x14ac:dyDescent="0.2">
      <c r="A158" s="182"/>
      <c r="B158" s="165"/>
      <c r="C158" s="165"/>
      <c r="D158" s="165"/>
      <c r="E158" s="165"/>
      <c r="F158" s="165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</row>
    <row r="159" spans="1:69" x14ac:dyDescent="0.2">
      <c r="A159" s="182"/>
      <c r="B159" s="165"/>
      <c r="C159" s="165"/>
      <c r="D159" s="165"/>
      <c r="E159" s="165"/>
      <c r="F159" s="165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</row>
    <row r="160" spans="1:69" x14ac:dyDescent="0.2">
      <c r="A160" s="182"/>
      <c r="B160" s="165"/>
      <c r="C160" s="165"/>
      <c r="D160" s="165"/>
      <c r="E160" s="165"/>
      <c r="F160" s="165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</row>
    <row r="161" spans="1:23" x14ac:dyDescent="0.2">
      <c r="A161" s="182"/>
      <c r="B161" s="165"/>
      <c r="C161" s="165"/>
      <c r="D161" s="165"/>
      <c r="E161" s="165"/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  <c r="V161" s="165"/>
      <c r="W161" s="165"/>
    </row>
    <row r="162" spans="1:23" x14ac:dyDescent="0.2">
      <c r="A162" s="182"/>
      <c r="B162" s="165"/>
      <c r="C162" s="165"/>
      <c r="D162" s="165"/>
      <c r="E162" s="165"/>
      <c r="F162" s="165"/>
      <c r="G162" s="165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  <c r="V162" s="165"/>
      <c r="W162" s="165"/>
    </row>
    <row r="163" spans="1:23" s="161" customFormat="1" x14ac:dyDescent="0.2">
      <c r="A163" s="182"/>
      <c r="B163" s="165"/>
      <c r="C163" s="165"/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0"/>
      <c r="P163" s="160"/>
      <c r="Q163" s="160"/>
      <c r="R163" s="160"/>
      <c r="S163" s="160"/>
      <c r="T163" s="160"/>
      <c r="U163" s="160"/>
      <c r="V163" s="160"/>
      <c r="W163" s="160"/>
    </row>
    <row r="164" spans="1:23" s="161" customFormat="1" x14ac:dyDescent="0.2">
      <c r="A164" s="182"/>
      <c r="B164" s="165"/>
      <c r="C164" s="165"/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0"/>
      <c r="P164" s="160"/>
      <c r="Q164" s="160"/>
      <c r="R164" s="160"/>
      <c r="S164" s="160"/>
      <c r="T164" s="160"/>
      <c r="U164" s="160"/>
      <c r="V164" s="160"/>
      <c r="W164" s="160"/>
    </row>
    <row r="165" spans="1:23" s="185" customFormat="1" x14ac:dyDescent="0.2">
      <c r="A165" s="183"/>
      <c r="B165" s="184"/>
      <c r="C165" s="184"/>
      <c r="D165" s="184"/>
      <c r="E165" s="184"/>
      <c r="F165" s="139"/>
      <c r="G165" s="140"/>
      <c r="H165" s="140"/>
      <c r="I165" s="140"/>
      <c r="J165" s="140"/>
      <c r="K165" s="140"/>
      <c r="L165" s="140"/>
      <c r="M165" s="140"/>
      <c r="N165" s="140"/>
    </row>
    <row r="166" spans="1:23" s="185" customFormat="1" x14ac:dyDescent="0.2">
      <c r="A166" s="183"/>
      <c r="B166" s="184"/>
      <c r="C166" s="184"/>
      <c r="D166" s="184"/>
      <c r="E166" s="184"/>
      <c r="F166" s="139"/>
      <c r="G166" s="140"/>
      <c r="H166" s="140"/>
      <c r="I166" s="140"/>
      <c r="J166" s="140"/>
      <c r="K166" s="140"/>
      <c r="L166" s="140"/>
      <c r="M166" s="140"/>
      <c r="N166" s="140"/>
    </row>
    <row r="167" spans="1:23" s="164" customFormat="1" x14ac:dyDescent="0.2">
      <c r="A167" s="183"/>
      <c r="B167" s="184"/>
      <c r="C167" s="184"/>
      <c r="D167" s="184"/>
      <c r="E167" s="184"/>
      <c r="F167" s="139"/>
      <c r="G167" s="140"/>
      <c r="H167" s="140"/>
      <c r="I167" s="140"/>
      <c r="J167" s="140"/>
      <c r="K167" s="140"/>
      <c r="L167" s="140"/>
      <c r="M167" s="140"/>
      <c r="N167" s="140"/>
    </row>
    <row r="168" spans="1:23" s="185" customFormat="1" x14ac:dyDescent="0.2">
      <c r="A168" s="183"/>
      <c r="B168" s="184"/>
      <c r="C168" s="184"/>
      <c r="D168" s="184"/>
      <c r="E168" s="184"/>
      <c r="F168" s="139"/>
      <c r="G168" s="140"/>
      <c r="H168" s="140"/>
      <c r="I168" s="140"/>
      <c r="J168" s="140"/>
      <c r="K168" s="140"/>
      <c r="L168" s="140"/>
      <c r="M168" s="140"/>
      <c r="N168" s="140"/>
    </row>
    <row r="169" spans="1:23" s="185" customFormat="1" x14ac:dyDescent="0.2">
      <c r="A169" s="183"/>
      <c r="B169" s="184"/>
      <c r="C169" s="184"/>
      <c r="D169" s="184"/>
      <c r="E169" s="184"/>
      <c r="F169" s="139"/>
      <c r="G169" s="140"/>
      <c r="H169" s="140"/>
      <c r="I169" s="140"/>
      <c r="J169" s="140"/>
      <c r="K169" s="140"/>
      <c r="L169" s="140"/>
      <c r="M169" s="140"/>
      <c r="N169" s="140"/>
    </row>
    <row r="170" spans="1:23" s="164" customFormat="1" x14ac:dyDescent="0.2">
      <c r="A170" s="183"/>
      <c r="B170" s="184"/>
      <c r="C170" s="184"/>
      <c r="D170" s="184"/>
      <c r="E170" s="184"/>
      <c r="F170" s="139"/>
      <c r="G170" s="140"/>
      <c r="H170" s="140"/>
      <c r="I170" s="140"/>
      <c r="J170" s="140"/>
      <c r="K170" s="140"/>
      <c r="L170" s="140"/>
      <c r="M170" s="140"/>
      <c r="N170" s="140"/>
    </row>
    <row r="171" spans="1:23" s="164" customFormat="1" x14ac:dyDescent="0.2">
      <c r="A171" s="183"/>
      <c r="B171" s="184"/>
      <c r="C171" s="184"/>
      <c r="D171" s="184"/>
      <c r="E171" s="184"/>
      <c r="F171" s="139"/>
      <c r="G171" s="140"/>
      <c r="H171" s="140"/>
      <c r="I171" s="140"/>
      <c r="J171" s="140"/>
      <c r="K171" s="140"/>
      <c r="L171" s="140"/>
      <c r="M171" s="140"/>
      <c r="N171" s="140"/>
    </row>
    <row r="172" spans="1:23" s="161" customFormat="1" x14ac:dyDescent="0.2">
      <c r="A172" s="183"/>
      <c r="B172" s="184"/>
      <c r="C172" s="184"/>
      <c r="D172" s="184"/>
      <c r="E172" s="184"/>
      <c r="F172" s="139"/>
      <c r="G172" s="140"/>
      <c r="H172" s="140"/>
      <c r="I172" s="140"/>
      <c r="J172" s="140"/>
      <c r="K172" s="140"/>
      <c r="L172" s="140"/>
      <c r="M172" s="140"/>
      <c r="N172" s="140"/>
    </row>
    <row r="173" spans="1:23" s="164" customFormat="1" x14ac:dyDescent="0.2">
      <c r="A173" s="183"/>
      <c r="B173" s="184"/>
      <c r="C173" s="184"/>
      <c r="D173" s="184"/>
      <c r="E173" s="184"/>
      <c r="F173" s="139"/>
      <c r="G173" s="140"/>
      <c r="H173" s="140"/>
      <c r="I173" s="140"/>
      <c r="J173" s="140"/>
      <c r="K173" s="140"/>
      <c r="L173" s="140"/>
      <c r="M173" s="140"/>
      <c r="N173" s="140"/>
    </row>
    <row r="174" spans="1:23" s="164" customFormat="1" x14ac:dyDescent="0.2">
      <c r="A174" s="183"/>
      <c r="B174" s="184"/>
      <c r="C174" s="184"/>
      <c r="D174" s="184"/>
      <c r="E174" s="184"/>
      <c r="F174" s="139"/>
      <c r="G174" s="140"/>
      <c r="H174" s="140"/>
      <c r="I174" s="140"/>
      <c r="J174" s="140"/>
      <c r="K174" s="140"/>
      <c r="L174" s="140"/>
      <c r="M174" s="140"/>
      <c r="N174" s="140"/>
    </row>
    <row r="175" spans="1:23" s="164" customFormat="1" x14ac:dyDescent="0.2">
      <c r="A175" s="183"/>
      <c r="B175" s="184"/>
      <c r="C175" s="184"/>
      <c r="D175" s="184"/>
      <c r="E175" s="184"/>
      <c r="F175" s="139"/>
      <c r="G175" s="140"/>
      <c r="H175" s="140"/>
      <c r="I175" s="140"/>
      <c r="J175" s="140"/>
      <c r="K175" s="140"/>
      <c r="L175" s="140"/>
      <c r="M175" s="140"/>
      <c r="N175" s="140"/>
    </row>
    <row r="176" spans="1:23" s="164" customFormat="1" x14ac:dyDescent="0.2">
      <c r="A176" s="183"/>
      <c r="B176" s="184"/>
      <c r="C176" s="184"/>
      <c r="D176" s="184"/>
      <c r="E176" s="184"/>
      <c r="F176" s="139"/>
      <c r="G176" s="140"/>
      <c r="H176" s="140"/>
      <c r="I176" s="140"/>
      <c r="J176" s="140"/>
      <c r="K176" s="140"/>
      <c r="L176" s="140"/>
      <c r="M176" s="140"/>
      <c r="N176" s="140"/>
    </row>
    <row r="177" spans="1:14" s="164" customFormat="1" x14ac:dyDescent="0.2">
      <c r="A177" s="183"/>
      <c r="B177" s="184"/>
      <c r="C177" s="184"/>
      <c r="D177" s="184"/>
      <c r="E177" s="184"/>
      <c r="F177" s="139"/>
      <c r="G177" s="140"/>
      <c r="H177" s="140"/>
      <c r="I177" s="140"/>
      <c r="J177" s="140"/>
      <c r="K177" s="140"/>
      <c r="L177" s="140"/>
      <c r="M177" s="140"/>
      <c r="N177" s="140"/>
    </row>
    <row r="178" spans="1:14" s="161" customFormat="1" x14ac:dyDescent="0.2">
      <c r="A178" s="183"/>
      <c r="B178" s="184"/>
      <c r="C178" s="184"/>
      <c r="D178" s="184"/>
      <c r="E178" s="184"/>
      <c r="F178" s="139"/>
      <c r="G178" s="140"/>
      <c r="H178" s="140"/>
      <c r="I178" s="140"/>
      <c r="J178" s="140"/>
      <c r="K178" s="140"/>
      <c r="L178" s="140"/>
      <c r="M178" s="140"/>
      <c r="N178" s="140"/>
    </row>
    <row r="179" spans="1:14" s="164" customFormat="1" x14ac:dyDescent="0.2">
      <c r="A179" s="183"/>
      <c r="B179" s="184"/>
      <c r="C179" s="184"/>
      <c r="D179" s="184"/>
      <c r="E179" s="184"/>
      <c r="F179" s="139"/>
      <c r="G179" s="140"/>
      <c r="H179" s="140"/>
      <c r="I179" s="140"/>
      <c r="J179" s="140"/>
      <c r="K179" s="140"/>
      <c r="L179" s="140"/>
      <c r="M179" s="140"/>
      <c r="N179" s="140"/>
    </row>
    <row r="180" spans="1:14" s="164" customFormat="1" x14ac:dyDescent="0.2">
      <c r="A180" s="183"/>
      <c r="B180" s="184"/>
      <c r="C180" s="184"/>
      <c r="D180" s="184"/>
      <c r="E180" s="184"/>
      <c r="F180" s="139"/>
      <c r="G180" s="140"/>
      <c r="H180" s="140"/>
      <c r="I180" s="140"/>
      <c r="J180" s="140"/>
      <c r="K180" s="140"/>
      <c r="L180" s="140"/>
      <c r="M180" s="140"/>
      <c r="N180" s="140"/>
    </row>
    <row r="181" spans="1:14" s="164" customFormat="1" x14ac:dyDescent="0.2">
      <c r="A181" s="183"/>
      <c r="B181" s="184"/>
      <c r="C181" s="184"/>
      <c r="D181" s="184"/>
      <c r="E181" s="184"/>
      <c r="F181" s="139"/>
      <c r="G181" s="140"/>
      <c r="H181" s="140"/>
      <c r="I181" s="140"/>
      <c r="J181" s="140"/>
      <c r="K181" s="140"/>
      <c r="L181" s="140"/>
      <c r="M181" s="140"/>
      <c r="N181" s="140"/>
    </row>
    <row r="182" spans="1:14" s="164" customFormat="1" x14ac:dyDescent="0.2">
      <c r="A182" s="183"/>
      <c r="B182" s="184"/>
      <c r="C182" s="184"/>
      <c r="D182" s="184"/>
      <c r="E182" s="184"/>
      <c r="F182" s="139"/>
      <c r="G182" s="140"/>
      <c r="H182" s="140"/>
      <c r="I182" s="140"/>
      <c r="J182" s="140"/>
      <c r="K182" s="140"/>
      <c r="L182" s="140"/>
      <c r="M182" s="140"/>
      <c r="N182" s="140"/>
    </row>
    <row r="183" spans="1:14" s="164" customFormat="1" x14ac:dyDescent="0.2">
      <c r="A183" s="183"/>
      <c r="B183" s="184"/>
      <c r="C183" s="184"/>
      <c r="D183" s="184"/>
      <c r="E183" s="184"/>
      <c r="F183" s="139"/>
      <c r="G183" s="140"/>
      <c r="H183" s="140"/>
      <c r="I183" s="140"/>
      <c r="J183" s="140"/>
      <c r="K183" s="140"/>
      <c r="L183" s="140"/>
      <c r="M183" s="140"/>
      <c r="N183" s="140"/>
    </row>
    <row r="184" spans="1:14" s="164" customFormat="1" x14ac:dyDescent="0.2">
      <c r="A184" s="183"/>
      <c r="B184" s="184"/>
      <c r="C184" s="184"/>
      <c r="D184" s="184"/>
      <c r="E184" s="184"/>
      <c r="F184" s="139"/>
      <c r="G184" s="140"/>
      <c r="H184" s="140"/>
      <c r="I184" s="140"/>
      <c r="J184" s="140"/>
      <c r="K184" s="140"/>
      <c r="L184" s="140"/>
      <c r="M184" s="140"/>
      <c r="N184" s="140"/>
    </row>
    <row r="185" spans="1:14" s="164" customFormat="1" x14ac:dyDescent="0.2">
      <c r="A185" s="183"/>
      <c r="B185" s="184"/>
      <c r="C185" s="184"/>
      <c r="D185" s="184"/>
      <c r="E185" s="184"/>
      <c r="F185" s="139"/>
      <c r="G185" s="140"/>
      <c r="H185" s="140"/>
      <c r="I185" s="140"/>
      <c r="J185" s="140"/>
      <c r="K185" s="140"/>
      <c r="L185" s="140"/>
      <c r="M185" s="140"/>
      <c r="N185" s="140"/>
    </row>
    <row r="186" spans="1:14" s="161" customFormat="1" x14ac:dyDescent="0.2">
      <c r="A186" s="183"/>
      <c r="B186" s="184"/>
      <c r="C186" s="184"/>
      <c r="D186" s="184"/>
      <c r="E186" s="184"/>
      <c r="F186" s="139"/>
      <c r="G186" s="140"/>
      <c r="H186" s="140"/>
      <c r="I186" s="140"/>
      <c r="J186" s="140"/>
      <c r="K186" s="140"/>
      <c r="L186" s="140"/>
      <c r="M186" s="140"/>
      <c r="N186" s="140"/>
    </row>
    <row r="187" spans="1:14" s="164" customFormat="1" x14ac:dyDescent="0.2">
      <c r="A187" s="183"/>
      <c r="B187" s="184"/>
      <c r="C187" s="184"/>
      <c r="D187" s="184"/>
      <c r="E187" s="184"/>
      <c r="F187" s="139"/>
      <c r="G187" s="140"/>
      <c r="H187" s="140"/>
      <c r="I187" s="140"/>
      <c r="J187" s="140"/>
      <c r="K187" s="140"/>
      <c r="L187" s="140"/>
      <c r="M187" s="140"/>
      <c r="N187" s="140"/>
    </row>
    <row r="188" spans="1:14" x14ac:dyDescent="0.2">
      <c r="A188" s="183"/>
      <c r="B188" s="184"/>
      <c r="C188" s="184"/>
      <c r="D188" s="184"/>
      <c r="E188" s="184"/>
    </row>
    <row r="189" spans="1:14" x14ac:dyDescent="0.2">
      <c r="A189" s="183"/>
      <c r="B189" s="184"/>
      <c r="C189" s="184"/>
      <c r="D189" s="184"/>
      <c r="E189" s="184"/>
    </row>
    <row r="190" spans="1:14" s="164" customFormat="1" x14ac:dyDescent="0.2">
      <c r="A190" s="183"/>
      <c r="B190" s="184"/>
      <c r="C190" s="184"/>
      <c r="D190" s="184"/>
      <c r="E190" s="184"/>
      <c r="F190" s="139"/>
      <c r="G190" s="140"/>
      <c r="H190" s="140"/>
      <c r="I190" s="140"/>
      <c r="J190" s="140"/>
      <c r="K190" s="140"/>
      <c r="L190" s="140"/>
      <c r="M190" s="140"/>
      <c r="N190" s="140"/>
    </row>
    <row r="191" spans="1:14" s="164" customFormat="1" x14ac:dyDescent="0.2">
      <c r="A191" s="183"/>
      <c r="B191" s="184"/>
      <c r="C191" s="184"/>
      <c r="D191" s="184"/>
      <c r="E191" s="184"/>
      <c r="F191" s="139"/>
      <c r="G191" s="140"/>
      <c r="H191" s="140"/>
      <c r="I191" s="140"/>
      <c r="J191" s="140"/>
      <c r="K191" s="140"/>
      <c r="L191" s="140"/>
      <c r="M191" s="140"/>
      <c r="N191" s="140"/>
    </row>
    <row r="192" spans="1:14" x14ac:dyDescent="0.2">
      <c r="A192" s="183"/>
      <c r="B192" s="184"/>
      <c r="C192" s="184"/>
      <c r="D192" s="184"/>
      <c r="E192" s="184"/>
    </row>
    <row r="193" spans="1:14" x14ac:dyDescent="0.2">
      <c r="A193" s="183"/>
      <c r="B193" s="184"/>
      <c r="C193" s="184"/>
      <c r="D193" s="184"/>
      <c r="E193" s="184"/>
    </row>
    <row r="194" spans="1:14" s="164" customFormat="1" x14ac:dyDescent="0.2">
      <c r="A194" s="183"/>
      <c r="B194" s="184"/>
      <c r="C194" s="184"/>
      <c r="D194" s="184"/>
      <c r="E194" s="184"/>
      <c r="F194" s="139"/>
      <c r="G194" s="140"/>
      <c r="H194" s="140"/>
      <c r="I194" s="140"/>
      <c r="J194" s="140"/>
      <c r="K194" s="140"/>
      <c r="L194" s="140"/>
      <c r="M194" s="140"/>
      <c r="N194" s="140"/>
    </row>
    <row r="195" spans="1:14" s="164" customFormat="1" x14ac:dyDescent="0.2">
      <c r="A195" s="183"/>
      <c r="B195" s="184"/>
      <c r="C195" s="184"/>
      <c r="D195" s="184"/>
      <c r="E195" s="184"/>
      <c r="F195" s="139"/>
      <c r="G195" s="140"/>
      <c r="H195" s="140"/>
      <c r="I195" s="140"/>
      <c r="J195" s="140"/>
      <c r="K195" s="140"/>
      <c r="L195" s="140"/>
      <c r="M195" s="140"/>
      <c r="N195" s="140"/>
    </row>
    <row r="196" spans="1:14" s="161" customFormat="1" x14ac:dyDescent="0.2">
      <c r="A196" s="183"/>
      <c r="B196" s="184"/>
      <c r="C196" s="184"/>
      <c r="D196" s="184"/>
      <c r="E196" s="184"/>
      <c r="F196" s="139"/>
      <c r="G196" s="140"/>
      <c r="H196" s="140"/>
      <c r="I196" s="140"/>
      <c r="J196" s="140"/>
      <c r="K196" s="140"/>
      <c r="L196" s="140"/>
      <c r="M196" s="140"/>
      <c r="N196" s="140"/>
    </row>
    <row r="197" spans="1:14" s="161" customFormat="1" x14ac:dyDescent="0.2">
      <c r="A197" s="183"/>
      <c r="B197" s="184"/>
      <c r="C197" s="184"/>
      <c r="D197" s="184"/>
      <c r="E197" s="184"/>
      <c r="F197" s="139"/>
      <c r="G197" s="140"/>
      <c r="H197" s="140"/>
      <c r="I197" s="140"/>
      <c r="J197" s="140"/>
      <c r="K197" s="140"/>
      <c r="L197" s="140"/>
      <c r="M197" s="140"/>
      <c r="N197" s="140"/>
    </row>
    <row r="198" spans="1:14" x14ac:dyDescent="0.2">
      <c r="A198" s="183"/>
      <c r="B198" s="184"/>
      <c r="C198" s="184"/>
      <c r="D198" s="184"/>
      <c r="E198" s="184"/>
    </row>
    <row r="199" spans="1:14" s="178" customFormat="1" x14ac:dyDescent="0.2">
      <c r="A199" s="183"/>
      <c r="B199" s="184"/>
      <c r="C199" s="184"/>
      <c r="D199" s="184"/>
      <c r="E199" s="184"/>
      <c r="F199" s="139"/>
      <c r="G199" s="140"/>
      <c r="H199" s="140"/>
      <c r="I199" s="140"/>
      <c r="J199" s="140"/>
      <c r="K199" s="140"/>
      <c r="L199" s="140"/>
      <c r="M199" s="140"/>
      <c r="N199" s="140"/>
    </row>
    <row r="200" spans="1:14" s="161" customFormat="1" x14ac:dyDescent="0.2">
      <c r="A200" s="183"/>
      <c r="B200" s="184"/>
      <c r="C200" s="184"/>
      <c r="D200" s="184"/>
      <c r="E200" s="184"/>
      <c r="F200" s="139"/>
      <c r="G200" s="140"/>
      <c r="H200" s="140"/>
      <c r="I200" s="140"/>
      <c r="J200" s="140"/>
      <c r="K200" s="140"/>
      <c r="L200" s="140"/>
      <c r="M200" s="140"/>
      <c r="N200" s="140"/>
    </row>
    <row r="201" spans="1:14" s="164" customFormat="1" x14ac:dyDescent="0.2">
      <c r="A201" s="183"/>
      <c r="B201" s="184"/>
      <c r="C201" s="184"/>
      <c r="D201" s="184"/>
      <c r="E201" s="184"/>
      <c r="F201" s="139"/>
      <c r="G201" s="140"/>
      <c r="H201" s="140"/>
      <c r="I201" s="140"/>
      <c r="J201" s="140"/>
      <c r="K201" s="140"/>
      <c r="L201" s="140"/>
      <c r="M201" s="140"/>
      <c r="N201" s="140"/>
    </row>
    <row r="202" spans="1:14" s="164" customFormat="1" x14ac:dyDescent="0.2">
      <c r="A202" s="183"/>
      <c r="B202" s="184"/>
      <c r="C202" s="184"/>
      <c r="D202" s="184"/>
      <c r="E202" s="184"/>
      <c r="F202" s="139"/>
      <c r="G202" s="140"/>
      <c r="H202" s="140"/>
      <c r="I202" s="140"/>
      <c r="J202" s="140"/>
      <c r="K202" s="140"/>
      <c r="L202" s="140"/>
      <c r="M202" s="140"/>
      <c r="N202" s="140"/>
    </row>
    <row r="203" spans="1:14" s="164" customFormat="1" x14ac:dyDescent="0.2">
      <c r="A203" s="183"/>
      <c r="B203" s="184"/>
      <c r="C203" s="184"/>
      <c r="D203" s="184"/>
      <c r="E203" s="184"/>
      <c r="F203" s="139"/>
      <c r="G203" s="140"/>
      <c r="H203" s="140"/>
      <c r="I203" s="140"/>
      <c r="J203" s="140"/>
      <c r="K203" s="140"/>
      <c r="L203" s="140"/>
      <c r="M203" s="140"/>
      <c r="N203" s="140"/>
    </row>
    <row r="204" spans="1:14" s="164" customFormat="1" x14ac:dyDescent="0.2">
      <c r="A204" s="183"/>
      <c r="B204" s="184"/>
      <c r="C204" s="184"/>
      <c r="D204" s="184"/>
      <c r="E204" s="184"/>
      <c r="F204" s="139"/>
      <c r="G204" s="140"/>
      <c r="H204" s="140"/>
      <c r="I204" s="140"/>
      <c r="J204" s="140"/>
      <c r="K204" s="140"/>
      <c r="L204" s="140"/>
      <c r="M204" s="140"/>
      <c r="N204" s="140"/>
    </row>
    <row r="205" spans="1:14" s="164" customFormat="1" x14ac:dyDescent="0.2">
      <c r="A205" s="183"/>
      <c r="B205" s="184"/>
      <c r="C205" s="184"/>
      <c r="D205" s="184"/>
      <c r="E205" s="184"/>
      <c r="F205" s="139"/>
      <c r="G205" s="140"/>
      <c r="H205" s="140"/>
      <c r="I205" s="140"/>
      <c r="J205" s="140"/>
      <c r="K205" s="140"/>
      <c r="L205" s="140"/>
      <c r="M205" s="140"/>
      <c r="N205" s="140"/>
    </row>
    <row r="206" spans="1:14" s="164" customFormat="1" x14ac:dyDescent="0.2">
      <c r="A206" s="186"/>
      <c r="B206" s="187"/>
      <c r="C206" s="187"/>
      <c r="D206" s="187"/>
      <c r="E206" s="187"/>
      <c r="F206" s="188"/>
    </row>
    <row r="207" spans="1:14" s="164" customFormat="1" x14ac:dyDescent="0.2">
      <c r="A207" s="186"/>
      <c r="B207" s="187"/>
      <c r="C207" s="187"/>
      <c r="D207" s="187"/>
      <c r="E207" s="187"/>
      <c r="F207" s="188"/>
    </row>
    <row r="208" spans="1:14" s="161" customFormat="1" x14ac:dyDescent="0.2">
      <c r="A208" s="189"/>
      <c r="B208" s="190"/>
      <c r="C208" s="190"/>
      <c r="D208" s="190"/>
      <c r="E208" s="190"/>
      <c r="F208" s="191"/>
    </row>
    <row r="209" spans="1:6" s="164" customFormat="1" x14ac:dyDescent="0.2">
      <c r="A209" s="186"/>
      <c r="B209" s="187"/>
      <c r="C209" s="187"/>
      <c r="D209" s="187"/>
      <c r="E209" s="187"/>
      <c r="F209" s="188"/>
    </row>
    <row r="210" spans="1:6" s="164" customFormat="1" x14ac:dyDescent="0.2">
      <c r="A210" s="186"/>
      <c r="B210" s="187"/>
      <c r="C210" s="187"/>
      <c r="D210" s="187"/>
      <c r="E210" s="187"/>
      <c r="F210" s="188"/>
    </row>
    <row r="211" spans="1:6" s="164" customFormat="1" x14ac:dyDescent="0.2">
      <c r="A211" s="186"/>
      <c r="B211" s="187"/>
      <c r="C211" s="187"/>
      <c r="D211" s="187"/>
      <c r="E211" s="187"/>
      <c r="F211" s="188"/>
    </row>
    <row r="212" spans="1:6" s="164" customFormat="1" x14ac:dyDescent="0.2">
      <c r="A212" s="186"/>
      <c r="B212" s="187"/>
      <c r="C212" s="187"/>
      <c r="D212" s="187"/>
      <c r="E212" s="187"/>
      <c r="F212" s="188"/>
    </row>
    <row r="213" spans="1:6" s="164" customFormat="1" x14ac:dyDescent="0.2">
      <c r="A213" s="186"/>
      <c r="B213" s="187"/>
      <c r="C213" s="187"/>
      <c r="D213" s="187"/>
      <c r="E213" s="187"/>
      <c r="F213" s="188"/>
    </row>
    <row r="214" spans="1:6" s="185" customFormat="1" x14ac:dyDescent="0.2">
      <c r="A214" s="147"/>
      <c r="B214" s="192"/>
      <c r="C214" s="192"/>
      <c r="D214" s="192"/>
      <c r="E214" s="192"/>
      <c r="F214" s="193"/>
    </row>
    <row r="215" spans="1:6" s="185" customFormat="1" x14ac:dyDescent="0.2">
      <c r="A215" s="147"/>
      <c r="B215" s="192"/>
      <c r="C215" s="192"/>
      <c r="D215" s="192"/>
      <c r="E215" s="192"/>
      <c r="F215" s="193"/>
    </row>
    <row r="216" spans="1:6" s="185" customFormat="1" x14ac:dyDescent="0.2">
      <c r="A216" s="147"/>
      <c r="B216" s="192"/>
      <c r="C216" s="192"/>
      <c r="D216" s="192"/>
      <c r="E216" s="192"/>
      <c r="F216" s="193"/>
    </row>
    <row r="217" spans="1:6" s="185" customFormat="1" x14ac:dyDescent="0.2">
      <c r="A217" s="147"/>
      <c r="B217" s="192"/>
      <c r="C217" s="192"/>
      <c r="D217" s="192"/>
      <c r="E217" s="192"/>
      <c r="F217" s="193"/>
    </row>
    <row r="218" spans="1:6" s="161" customFormat="1" x14ac:dyDescent="0.2">
      <c r="A218" s="189"/>
      <c r="B218" s="190"/>
      <c r="C218" s="190"/>
      <c r="D218" s="190"/>
      <c r="E218" s="190"/>
      <c r="F218" s="191"/>
    </row>
    <row r="219" spans="1:6" s="164" customFormat="1" x14ac:dyDescent="0.2">
      <c r="A219" s="186"/>
      <c r="B219" s="187"/>
      <c r="C219" s="187"/>
      <c r="D219" s="187"/>
      <c r="E219" s="187"/>
      <c r="F219" s="188"/>
    </row>
    <row r="220" spans="1:6" s="164" customFormat="1" x14ac:dyDescent="0.2">
      <c r="A220" s="186"/>
      <c r="B220" s="187"/>
      <c r="C220" s="187"/>
      <c r="D220" s="187"/>
      <c r="E220" s="187"/>
      <c r="F220" s="188"/>
    </row>
    <row r="221" spans="1:6" s="161" customFormat="1" x14ac:dyDescent="0.2">
      <c r="A221" s="189"/>
      <c r="B221" s="190"/>
      <c r="C221" s="190"/>
      <c r="D221" s="190"/>
      <c r="E221" s="190"/>
      <c r="F221" s="191"/>
    </row>
    <row r="222" spans="1:6" s="164" customFormat="1" x14ac:dyDescent="0.2">
      <c r="A222" s="186"/>
      <c r="B222" s="187"/>
      <c r="C222" s="187"/>
      <c r="D222" s="187"/>
      <c r="E222" s="187"/>
      <c r="F222" s="188"/>
    </row>
    <row r="223" spans="1:6" s="164" customFormat="1" x14ac:dyDescent="0.2">
      <c r="A223" s="186"/>
      <c r="B223" s="187"/>
      <c r="C223" s="187"/>
      <c r="D223" s="187"/>
      <c r="E223" s="187"/>
      <c r="F223" s="188"/>
    </row>
    <row r="224" spans="1:6" s="164" customFormat="1" x14ac:dyDescent="0.2">
      <c r="A224" s="186"/>
      <c r="B224" s="187"/>
      <c r="C224" s="187"/>
      <c r="D224" s="187"/>
      <c r="E224" s="187"/>
      <c r="F224" s="188"/>
    </row>
    <row r="225" spans="1:6" s="164" customFormat="1" x14ac:dyDescent="0.2">
      <c r="A225" s="186"/>
      <c r="B225" s="187"/>
      <c r="C225" s="187"/>
      <c r="D225" s="187"/>
      <c r="E225" s="187"/>
      <c r="F225" s="188"/>
    </row>
    <row r="226" spans="1:6" s="164" customFormat="1" x14ac:dyDescent="0.2">
      <c r="A226" s="186"/>
      <c r="B226" s="187"/>
      <c r="C226" s="187"/>
      <c r="D226" s="187"/>
      <c r="E226" s="187"/>
      <c r="F226" s="188"/>
    </row>
    <row r="227" spans="1:6" s="164" customFormat="1" x14ac:dyDescent="0.2">
      <c r="A227" s="186"/>
      <c r="B227" s="187"/>
      <c r="C227" s="187"/>
      <c r="D227" s="187"/>
      <c r="E227" s="187"/>
      <c r="F227" s="188"/>
    </row>
    <row r="228" spans="1:6" s="164" customFormat="1" x14ac:dyDescent="0.2">
      <c r="A228" s="186"/>
      <c r="B228" s="187"/>
      <c r="C228" s="187"/>
      <c r="D228" s="187"/>
      <c r="E228" s="187"/>
      <c r="F228" s="188"/>
    </row>
    <row r="229" spans="1:6" s="164" customFormat="1" x14ac:dyDescent="0.2">
      <c r="A229" s="186"/>
      <c r="B229" s="187"/>
      <c r="C229" s="187"/>
      <c r="D229" s="187"/>
      <c r="E229" s="187"/>
      <c r="F229" s="188"/>
    </row>
    <row r="230" spans="1:6" s="161" customFormat="1" x14ac:dyDescent="0.2">
      <c r="A230" s="189"/>
      <c r="B230" s="190"/>
      <c r="C230" s="190"/>
      <c r="D230" s="190"/>
      <c r="E230" s="190"/>
      <c r="F230" s="191"/>
    </row>
    <row r="231" spans="1:6" s="164" customFormat="1" x14ac:dyDescent="0.2">
      <c r="A231" s="186"/>
      <c r="B231" s="187"/>
      <c r="C231" s="187"/>
      <c r="D231" s="187"/>
      <c r="E231" s="187"/>
      <c r="F231" s="188"/>
    </row>
    <row r="232" spans="1:6" s="164" customFormat="1" x14ac:dyDescent="0.2">
      <c r="A232" s="186"/>
      <c r="B232" s="187"/>
      <c r="C232" s="187"/>
      <c r="D232" s="187"/>
      <c r="E232" s="187"/>
      <c r="F232" s="188"/>
    </row>
    <row r="233" spans="1:6" s="164" customFormat="1" x14ac:dyDescent="0.2">
      <c r="A233" s="186"/>
      <c r="B233" s="187"/>
      <c r="C233" s="187"/>
      <c r="D233" s="187"/>
      <c r="E233" s="187"/>
      <c r="F233" s="188"/>
    </row>
    <row r="236" spans="1:6" s="164" customFormat="1" x14ac:dyDescent="0.2">
      <c r="A236" s="186"/>
      <c r="B236" s="187"/>
      <c r="C236" s="187"/>
      <c r="D236" s="187"/>
      <c r="E236" s="187"/>
      <c r="F236" s="188"/>
    </row>
    <row r="237" spans="1:6" s="164" customFormat="1" x14ac:dyDescent="0.2">
      <c r="A237" s="186"/>
      <c r="B237" s="187"/>
      <c r="C237" s="187"/>
      <c r="D237" s="187"/>
      <c r="E237" s="187"/>
      <c r="F237" s="188"/>
    </row>
    <row r="238" spans="1:6" s="164" customFormat="1" x14ac:dyDescent="0.2">
      <c r="A238" s="186"/>
      <c r="B238" s="187"/>
      <c r="C238" s="187"/>
      <c r="D238" s="187"/>
      <c r="E238" s="187"/>
      <c r="F238" s="188"/>
    </row>
    <row r="239" spans="1:6" s="164" customFormat="1" x14ac:dyDescent="0.2">
      <c r="A239" s="186"/>
      <c r="B239" s="187"/>
      <c r="C239" s="187"/>
      <c r="D239" s="187"/>
      <c r="E239" s="187"/>
      <c r="F239" s="188"/>
    </row>
    <row r="240" spans="1:6" s="161" customFormat="1" x14ac:dyDescent="0.2">
      <c r="A240" s="189"/>
      <c r="B240" s="190"/>
      <c r="C240" s="190"/>
      <c r="D240" s="190"/>
      <c r="E240" s="190"/>
      <c r="F240" s="191"/>
    </row>
    <row r="241" spans="1:6" s="164" customFormat="1" x14ac:dyDescent="0.2">
      <c r="A241" s="186"/>
      <c r="B241" s="187"/>
      <c r="C241" s="187"/>
      <c r="D241" s="187"/>
      <c r="E241" s="187"/>
      <c r="F241" s="188"/>
    </row>
    <row r="242" spans="1:6" s="164" customFormat="1" x14ac:dyDescent="0.2">
      <c r="A242" s="186"/>
      <c r="B242" s="187"/>
      <c r="C242" s="187"/>
      <c r="D242" s="187"/>
      <c r="E242" s="187"/>
      <c r="F242" s="188"/>
    </row>
    <row r="243" spans="1:6" s="164" customFormat="1" x14ac:dyDescent="0.2">
      <c r="A243" s="186"/>
      <c r="B243" s="187"/>
      <c r="C243" s="187"/>
      <c r="D243" s="187"/>
      <c r="E243" s="187"/>
      <c r="F243" s="188"/>
    </row>
    <row r="244" spans="1:6" s="185" customFormat="1" x14ac:dyDescent="0.2">
      <c r="A244" s="147"/>
      <c r="B244" s="192"/>
      <c r="C244" s="192"/>
      <c r="D244" s="192"/>
      <c r="E244" s="192"/>
      <c r="F244" s="193"/>
    </row>
    <row r="245" spans="1:6" s="185" customFormat="1" x14ac:dyDescent="0.2">
      <c r="A245" s="147"/>
      <c r="B245" s="192"/>
      <c r="C245" s="192"/>
      <c r="D245" s="192"/>
      <c r="E245" s="192"/>
      <c r="F245" s="193"/>
    </row>
    <row r="246" spans="1:6" s="164" customFormat="1" x14ac:dyDescent="0.2">
      <c r="A246" s="186"/>
      <c r="B246" s="187"/>
      <c r="C246" s="187"/>
      <c r="D246" s="187"/>
      <c r="E246" s="187"/>
      <c r="F246" s="188"/>
    </row>
    <row r="248" spans="1:6" s="178" customFormat="1" x14ac:dyDescent="0.2">
      <c r="A248" s="194"/>
      <c r="B248" s="195"/>
      <c r="C248" s="195"/>
      <c r="D248" s="195"/>
      <c r="E248" s="195"/>
      <c r="F248" s="196"/>
    </row>
    <row r="249" spans="1:6" s="161" customFormat="1" x14ac:dyDescent="0.2">
      <c r="A249" s="189"/>
      <c r="B249" s="190"/>
      <c r="C249" s="190"/>
      <c r="D249" s="190"/>
      <c r="E249" s="190"/>
      <c r="F249" s="191"/>
    </row>
    <row r="250" spans="1:6" s="164" customFormat="1" x14ac:dyDescent="0.2">
      <c r="A250" s="186"/>
      <c r="B250" s="187"/>
      <c r="C250" s="187"/>
      <c r="D250" s="187"/>
      <c r="E250" s="187"/>
      <c r="F250" s="188"/>
    </row>
    <row r="251" spans="1:6" s="164" customFormat="1" x14ac:dyDescent="0.2">
      <c r="A251" s="186"/>
      <c r="B251" s="187"/>
      <c r="C251" s="187"/>
      <c r="D251" s="187"/>
      <c r="E251" s="187"/>
      <c r="F251" s="188"/>
    </row>
    <row r="252" spans="1:6" s="161" customFormat="1" x14ac:dyDescent="0.2">
      <c r="A252" s="189"/>
      <c r="B252" s="190"/>
      <c r="C252" s="190"/>
      <c r="D252" s="190"/>
      <c r="E252" s="190"/>
      <c r="F252" s="191"/>
    </row>
    <row r="253" spans="1:6" s="161" customFormat="1" x14ac:dyDescent="0.2">
      <c r="A253" s="189"/>
      <c r="B253" s="190"/>
      <c r="C253" s="190"/>
      <c r="D253" s="190"/>
      <c r="E253" s="190"/>
      <c r="F253" s="191"/>
    </row>
    <row r="254" spans="1:6" s="164" customFormat="1" x14ac:dyDescent="0.2">
      <c r="A254" s="186"/>
      <c r="B254" s="187"/>
      <c r="C254" s="187"/>
      <c r="D254" s="187"/>
      <c r="E254" s="187"/>
      <c r="F254" s="188"/>
    </row>
    <row r="255" spans="1:6" s="164" customFormat="1" x14ac:dyDescent="0.2">
      <c r="A255" s="186"/>
      <c r="B255" s="187"/>
      <c r="C255" s="187"/>
      <c r="D255" s="187"/>
      <c r="E255" s="187"/>
      <c r="F255" s="188"/>
    </row>
    <row r="256" spans="1:6" s="161" customFormat="1" x14ac:dyDescent="0.2">
      <c r="A256" s="189"/>
      <c r="B256" s="190"/>
      <c r="C256" s="190"/>
      <c r="D256" s="190"/>
      <c r="E256" s="190"/>
      <c r="F256" s="191"/>
    </row>
    <row r="257" spans="1:6" s="164" customFormat="1" x14ac:dyDescent="0.2">
      <c r="A257" s="186"/>
      <c r="B257" s="187"/>
      <c r="C257" s="187"/>
      <c r="D257" s="187"/>
      <c r="E257" s="187"/>
      <c r="F257" s="188"/>
    </row>
    <row r="258" spans="1:6" s="164" customFormat="1" x14ac:dyDescent="0.2">
      <c r="A258" s="186"/>
      <c r="B258" s="187"/>
      <c r="C258" s="187"/>
      <c r="D258" s="187"/>
      <c r="E258" s="187"/>
      <c r="F258" s="188"/>
    </row>
    <row r="259" spans="1:6" s="161" customFormat="1" x14ac:dyDescent="0.2">
      <c r="A259" s="189"/>
      <c r="B259" s="190"/>
      <c r="C259" s="190"/>
      <c r="D259" s="190"/>
      <c r="E259" s="190"/>
      <c r="F259" s="191"/>
    </row>
    <row r="260" spans="1:6" s="164" customFormat="1" x14ac:dyDescent="0.2">
      <c r="A260" s="186"/>
      <c r="B260" s="187"/>
      <c r="C260" s="187"/>
      <c r="D260" s="187"/>
      <c r="E260" s="187"/>
      <c r="F260" s="188"/>
    </row>
    <row r="261" spans="1:6" s="164" customFormat="1" x14ac:dyDescent="0.2">
      <c r="A261" s="186"/>
      <c r="B261" s="187"/>
      <c r="C261" s="187"/>
      <c r="D261" s="187"/>
      <c r="E261" s="187"/>
      <c r="F261" s="188"/>
    </row>
    <row r="262" spans="1:6" s="161" customFormat="1" x14ac:dyDescent="0.2">
      <c r="A262" s="189"/>
      <c r="B262" s="190"/>
      <c r="C262" s="190"/>
      <c r="D262" s="190"/>
      <c r="E262" s="190"/>
      <c r="F262" s="191"/>
    </row>
    <row r="263" spans="1:6" s="164" customFormat="1" x14ac:dyDescent="0.2">
      <c r="A263" s="186"/>
      <c r="B263" s="187"/>
      <c r="C263" s="187"/>
      <c r="D263" s="187"/>
      <c r="E263" s="187"/>
      <c r="F263" s="188"/>
    </row>
    <row r="264" spans="1:6" s="164" customFormat="1" x14ac:dyDescent="0.2">
      <c r="A264" s="186"/>
      <c r="B264" s="187"/>
      <c r="C264" s="187"/>
      <c r="D264" s="187"/>
      <c r="E264" s="187"/>
      <c r="F264" s="188"/>
    </row>
    <row r="265" spans="1:6" s="161" customFormat="1" x14ac:dyDescent="0.2">
      <c r="A265" s="189"/>
      <c r="B265" s="190"/>
      <c r="C265" s="190"/>
      <c r="D265" s="190"/>
      <c r="E265" s="190"/>
      <c r="F265" s="191"/>
    </row>
    <row r="266" spans="1:6" s="164" customFormat="1" x14ac:dyDescent="0.2">
      <c r="A266" s="186"/>
      <c r="B266" s="187"/>
      <c r="C266" s="187"/>
      <c r="D266" s="187"/>
      <c r="E266" s="187"/>
      <c r="F266" s="188"/>
    </row>
    <row r="267" spans="1:6" s="164" customFormat="1" x14ac:dyDescent="0.2">
      <c r="A267" s="186"/>
      <c r="B267" s="187"/>
      <c r="C267" s="187"/>
      <c r="D267" s="187"/>
      <c r="E267" s="187"/>
      <c r="F267" s="188"/>
    </row>
    <row r="268" spans="1:6" s="161" customFormat="1" x14ac:dyDescent="0.2">
      <c r="A268" s="189"/>
      <c r="B268" s="190"/>
      <c r="C268" s="190"/>
      <c r="D268" s="190"/>
      <c r="E268" s="190"/>
      <c r="F268" s="191"/>
    </row>
    <row r="269" spans="1:6" s="161" customFormat="1" x14ac:dyDescent="0.2">
      <c r="A269" s="189"/>
      <c r="B269" s="190"/>
      <c r="C269" s="190"/>
      <c r="D269" s="190"/>
      <c r="E269" s="190"/>
      <c r="F269" s="191"/>
    </row>
    <row r="270" spans="1:6" s="161" customFormat="1" x14ac:dyDescent="0.2">
      <c r="A270" s="189"/>
      <c r="B270" s="190"/>
      <c r="C270" s="190"/>
      <c r="D270" s="190"/>
      <c r="E270" s="190"/>
      <c r="F270" s="191"/>
    </row>
    <row r="271" spans="1:6" s="185" customFormat="1" x14ac:dyDescent="0.2">
      <c r="A271" s="186"/>
      <c r="B271" s="187"/>
      <c r="C271" s="187"/>
      <c r="D271" s="187"/>
      <c r="E271" s="187"/>
      <c r="F271" s="193"/>
    </row>
    <row r="272" spans="1:6" s="185" customFormat="1" x14ac:dyDescent="0.2">
      <c r="A272" s="186"/>
      <c r="B272" s="187"/>
      <c r="C272" s="187"/>
      <c r="D272" s="187"/>
      <c r="E272" s="187"/>
      <c r="F272" s="193"/>
    </row>
    <row r="273" spans="1:6" s="185" customFormat="1" x14ac:dyDescent="0.2">
      <c r="A273" s="186"/>
      <c r="B273" s="187"/>
      <c r="C273" s="187"/>
      <c r="D273" s="187"/>
      <c r="E273" s="187"/>
      <c r="F273" s="193"/>
    </row>
    <row r="274" spans="1:6" s="185" customFormat="1" x14ac:dyDescent="0.2">
      <c r="A274" s="186"/>
      <c r="B274" s="187"/>
      <c r="C274" s="187"/>
      <c r="D274" s="187"/>
      <c r="E274" s="187"/>
      <c r="F274" s="193"/>
    </row>
  </sheetData>
  <sheetProtection password="B44F" sheet="1" objects="1" scenarios="1" selectLockedCells="1"/>
  <autoFilter ref="A9:A564" xr:uid="{00000000-0009-0000-0000-000001000000}"/>
  <dataConsolidate/>
  <mergeCells count="7">
    <mergeCell ref="F9:F11"/>
    <mergeCell ref="A1:B1"/>
    <mergeCell ref="A9:A10"/>
    <mergeCell ref="B9:B10"/>
    <mergeCell ref="C9:C10"/>
    <mergeCell ref="D9:E9"/>
    <mergeCell ref="A7:E7"/>
  </mergeCells>
  <phoneticPr fontId="17" type="noConversion"/>
  <hyperlinks>
    <hyperlink ref="A1:B1" location="'ФИ-Почетна'!A1" display="почетна" xr:uid="{00000000-0004-0000-0100-000000000000}"/>
  </hyperlinks>
  <pageMargins left="0.19685039370078741" right="0.19685039370078741" top="0.19685039370078741" bottom="0.59055118110236227" header="0.19685039370078741" footer="0.19685039370078741"/>
  <pageSetup paperSize="9" scale="89" firstPageNumber="0" orientation="portrait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96" max="4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G104"/>
  <sheetViews>
    <sheetView showGridLines="0" tabSelected="1" topLeftCell="A69" zoomScaleNormal="100" workbookViewId="0">
      <selection activeCell="D84" sqref="D84"/>
    </sheetView>
  </sheetViews>
  <sheetFormatPr defaultColWidth="9.140625" defaultRowHeight="12.75" x14ac:dyDescent="0.2"/>
  <cols>
    <col min="1" max="1" width="75" style="227" customWidth="1"/>
    <col min="2" max="2" width="6.140625" customWidth="1"/>
    <col min="3" max="3" width="9.140625" customWidth="1"/>
    <col min="4" max="5" width="12.28515625" customWidth="1"/>
    <col min="6" max="6" width="99.42578125" customWidth="1"/>
    <col min="7" max="7" width="18.7109375" customWidth="1"/>
  </cols>
  <sheetData>
    <row r="1" spans="1:6" ht="17.25" x14ac:dyDescent="0.2">
      <c r="A1" s="513" t="s">
        <v>537</v>
      </c>
      <c r="B1" s="513"/>
      <c r="C1" s="207"/>
      <c r="D1" s="207"/>
      <c r="E1" s="207"/>
      <c r="F1" s="207"/>
    </row>
    <row r="2" spans="1:6" ht="10.5" customHeight="1" x14ac:dyDescent="0.2">
      <c r="A2" s="208"/>
      <c r="B2" s="209"/>
      <c r="C2" s="209"/>
      <c r="D2" s="209"/>
      <c r="E2" s="209"/>
      <c r="F2" s="209"/>
    </row>
    <row r="3" spans="1:6" ht="15.75" customHeight="1" x14ac:dyDescent="0.2">
      <c r="A3" s="143" t="s">
        <v>522</v>
      </c>
      <c r="B3" s="534" t="str">
        <f>'ФИ-Почетна'!$C$21</f>
        <v>МАКЕДОНИЈА осигурување АД Скопје - Виена Иншуренс Груп</v>
      </c>
      <c r="C3" s="534"/>
      <c r="D3" s="534"/>
      <c r="E3" s="534"/>
      <c r="F3" s="209"/>
    </row>
    <row r="4" spans="1:6" ht="12.75" customHeight="1" x14ac:dyDescent="0.2">
      <c r="A4" s="143" t="s">
        <v>524</v>
      </c>
      <c r="B4" s="534" t="str">
        <f>'ФИ-Почетна'!C24</f>
        <v>01.01 - 31.12</v>
      </c>
      <c r="C4" s="534"/>
      <c r="D4" s="210"/>
      <c r="E4" s="210"/>
      <c r="F4" s="209"/>
    </row>
    <row r="5" spans="1:6" ht="12.75" customHeight="1" x14ac:dyDescent="0.2">
      <c r="A5" s="143" t="s">
        <v>525</v>
      </c>
      <c r="B5" s="210">
        <f>'ФИ-Почетна'!$C$25</f>
        <v>2023</v>
      </c>
      <c r="C5" s="210"/>
      <c r="D5" s="210"/>
      <c r="E5" s="210"/>
      <c r="F5" s="209"/>
    </row>
    <row r="6" spans="1:6" ht="12.75" customHeight="1" x14ac:dyDescent="0.2">
      <c r="A6" s="143" t="s">
        <v>716</v>
      </c>
      <c r="B6" s="210" t="str">
        <f>'ФИ-Почетна'!$C$26</f>
        <v>не</v>
      </c>
      <c r="C6" s="210"/>
      <c r="D6" s="210"/>
      <c r="E6" s="210"/>
      <c r="F6" s="209"/>
    </row>
    <row r="7" spans="1:6" ht="21" customHeight="1" x14ac:dyDescent="0.2">
      <c r="A7" s="525" t="s">
        <v>534</v>
      </c>
      <c r="B7" s="525"/>
      <c r="C7" s="525"/>
      <c r="D7" s="525"/>
      <c r="E7" s="525"/>
      <c r="F7" s="211"/>
    </row>
    <row r="8" spans="1:6" ht="13.5" thickBot="1" x14ac:dyDescent="0.25">
      <c r="A8" s="212"/>
      <c r="B8" s="213"/>
      <c r="C8" s="213"/>
      <c r="D8" s="213"/>
      <c r="E8" s="213"/>
      <c r="F8" s="213"/>
    </row>
    <row r="9" spans="1:6" ht="20.25" customHeight="1" thickTop="1" x14ac:dyDescent="0.2">
      <c r="A9" s="528" t="s">
        <v>340</v>
      </c>
      <c r="B9" s="530" t="s">
        <v>533</v>
      </c>
      <c r="C9" s="532" t="s">
        <v>489</v>
      </c>
      <c r="D9" s="526" t="s">
        <v>490</v>
      </c>
      <c r="E9" s="527"/>
      <c r="F9" s="523" t="s">
        <v>2</v>
      </c>
    </row>
    <row r="10" spans="1:6" ht="32.25" customHeight="1" x14ac:dyDescent="0.2">
      <c r="A10" s="529"/>
      <c r="B10" s="531"/>
      <c r="C10" s="533"/>
      <c r="D10" s="149" t="s">
        <v>491</v>
      </c>
      <c r="E10" s="150" t="s">
        <v>492</v>
      </c>
      <c r="F10" s="524"/>
    </row>
    <row r="11" spans="1:6" ht="11.25" customHeight="1" x14ac:dyDescent="0.2">
      <c r="A11" s="214">
        <v>1</v>
      </c>
      <c r="B11" s="215">
        <v>2</v>
      </c>
      <c r="C11" s="216">
        <v>3</v>
      </c>
      <c r="D11" s="217">
        <v>4</v>
      </c>
      <c r="E11" s="218">
        <v>5</v>
      </c>
      <c r="F11" s="524"/>
    </row>
    <row r="12" spans="1:6" ht="14.25" customHeight="1" x14ac:dyDescent="0.2">
      <c r="A12" s="341" t="s">
        <v>707</v>
      </c>
      <c r="B12" s="342">
        <v>200</v>
      </c>
      <c r="C12" s="57"/>
      <c r="D12" s="228">
        <f>D13+D22+D36+D37+D38</f>
        <v>1015087119.63</v>
      </c>
      <c r="E12" s="229">
        <f>E13+E22+E36+E37+E38</f>
        <v>886969220</v>
      </c>
      <c r="F12" s="219"/>
    </row>
    <row r="13" spans="1:6" ht="30" customHeight="1" x14ac:dyDescent="0.2">
      <c r="A13" s="343" t="s">
        <v>341</v>
      </c>
      <c r="B13" s="344">
        <v>201</v>
      </c>
      <c r="C13" s="58"/>
      <c r="D13" s="230">
        <f>D14+D15-D17-D18-D19+D20+D21</f>
        <v>753653068</v>
      </c>
      <c r="E13" s="231">
        <f>E14+E15-E17-E18-E19+E20+E21</f>
        <v>569679011</v>
      </c>
      <c r="F13" s="220"/>
    </row>
    <row r="14" spans="1:6" ht="14.25" customHeight="1" x14ac:dyDescent="0.2">
      <c r="A14" s="345" t="s">
        <v>342</v>
      </c>
      <c r="B14" s="346">
        <v>202</v>
      </c>
      <c r="C14" s="59"/>
      <c r="D14" s="479">
        <v>1136239269</v>
      </c>
      <c r="E14" s="479">
        <v>981221096</v>
      </c>
      <c r="F14" s="220">
        <v>700</v>
      </c>
    </row>
    <row r="15" spans="1:6" ht="14.25" customHeight="1" x14ac:dyDescent="0.2">
      <c r="A15" s="347" t="s">
        <v>343</v>
      </c>
      <c r="B15" s="348">
        <v>203</v>
      </c>
      <c r="C15" s="60"/>
      <c r="D15" s="479">
        <v>21030348</v>
      </c>
      <c r="E15" s="479">
        <v>16130525</v>
      </c>
      <c r="F15" s="220">
        <v>701</v>
      </c>
    </row>
    <row r="16" spans="1:6" ht="14.25" customHeight="1" x14ac:dyDescent="0.2">
      <c r="A16" s="347" t="s">
        <v>344</v>
      </c>
      <c r="B16" s="348">
        <v>204</v>
      </c>
      <c r="C16" s="60"/>
      <c r="D16" s="479">
        <v>0</v>
      </c>
      <c r="E16" s="479">
        <v>0</v>
      </c>
      <c r="F16" s="220">
        <v>702</v>
      </c>
    </row>
    <row r="17" spans="1:6" ht="14.25" customHeight="1" x14ac:dyDescent="0.2">
      <c r="A17" s="347" t="s">
        <v>345</v>
      </c>
      <c r="B17" s="348">
        <v>205</v>
      </c>
      <c r="C17" s="60"/>
      <c r="D17" s="479">
        <v>6171376</v>
      </c>
      <c r="E17" s="479">
        <v>9336508</v>
      </c>
      <c r="F17" s="220">
        <v>703</v>
      </c>
    </row>
    <row r="18" spans="1:6" ht="14.25" customHeight="1" x14ac:dyDescent="0.2">
      <c r="A18" s="347" t="s">
        <v>346</v>
      </c>
      <c r="B18" s="348">
        <v>206</v>
      </c>
      <c r="C18" s="60"/>
      <c r="D18" s="479">
        <v>343562649</v>
      </c>
      <c r="E18" s="479">
        <v>375231915</v>
      </c>
      <c r="F18" s="220">
        <v>704</v>
      </c>
    </row>
    <row r="19" spans="1:6" ht="14.25" customHeight="1" x14ac:dyDescent="0.2">
      <c r="A19" s="347" t="s">
        <v>447</v>
      </c>
      <c r="B19" s="348">
        <v>207</v>
      </c>
      <c r="C19" s="60"/>
      <c r="D19" s="479">
        <v>56278060</v>
      </c>
      <c r="E19" s="479">
        <v>58365404</v>
      </c>
      <c r="F19" s="220">
        <v>705</v>
      </c>
    </row>
    <row r="20" spans="1:6" ht="14.25" customHeight="1" x14ac:dyDescent="0.2">
      <c r="A20" s="347" t="s">
        <v>448</v>
      </c>
      <c r="B20" s="348">
        <v>208</v>
      </c>
      <c r="C20" s="60"/>
      <c r="D20" s="479">
        <v>-1330030</v>
      </c>
      <c r="E20" s="479">
        <v>1996139</v>
      </c>
      <c r="F20" s="220">
        <v>706</v>
      </c>
    </row>
    <row r="21" spans="1:6" ht="14.25" customHeight="1" x14ac:dyDescent="0.2">
      <c r="A21" s="349" t="s">
        <v>449</v>
      </c>
      <c r="B21" s="350">
        <v>209</v>
      </c>
      <c r="C21" s="61"/>
      <c r="D21" s="479">
        <v>3725566</v>
      </c>
      <c r="E21" s="479">
        <v>13265078</v>
      </c>
      <c r="F21" s="220" t="s">
        <v>347</v>
      </c>
    </row>
    <row r="22" spans="1:6" ht="14.25" customHeight="1" x14ac:dyDescent="0.2">
      <c r="A22" s="351" t="s">
        <v>348</v>
      </c>
      <c r="B22" s="352">
        <v>210</v>
      </c>
      <c r="C22" s="62"/>
      <c r="D22" s="48">
        <f>D23+D24+D28+D29+D30+D31+D35</f>
        <v>85976388.850000009</v>
      </c>
      <c r="E22" s="49">
        <f>E23+E24+E28+E29+E30+E31+E35</f>
        <v>132758511</v>
      </c>
      <c r="F22" s="220" t="s">
        <v>349</v>
      </c>
    </row>
    <row r="23" spans="1:6" ht="26.25" customHeight="1" x14ac:dyDescent="0.2">
      <c r="A23" s="353" t="s">
        <v>350</v>
      </c>
      <c r="B23" s="354">
        <v>211</v>
      </c>
      <c r="C23" s="63"/>
      <c r="D23" s="479">
        <v>0</v>
      </c>
      <c r="E23" s="479">
        <v>0</v>
      </c>
      <c r="F23" s="220" t="s">
        <v>473</v>
      </c>
    </row>
    <row r="24" spans="1:6" ht="14.25" customHeight="1" x14ac:dyDescent="0.2">
      <c r="A24" s="355" t="s">
        <v>351</v>
      </c>
      <c r="B24" s="356">
        <v>212</v>
      </c>
      <c r="C24" s="64"/>
      <c r="D24" s="47">
        <f>D25+D26+D27</f>
        <v>38049395.399999999</v>
      </c>
      <c r="E24" s="80">
        <f>E25+E26+E27</f>
        <v>41963507</v>
      </c>
      <c r="F24" s="221"/>
    </row>
    <row r="25" spans="1:6" ht="14.25" customHeight="1" x14ac:dyDescent="0.2">
      <c r="A25" s="357" t="s">
        <v>352</v>
      </c>
      <c r="B25" s="348">
        <v>213</v>
      </c>
      <c r="C25" s="60"/>
      <c r="D25" s="479">
        <v>29976602.800000001</v>
      </c>
      <c r="E25" s="479">
        <v>31593534</v>
      </c>
      <c r="F25" s="220" t="s">
        <v>353</v>
      </c>
    </row>
    <row r="26" spans="1:6" ht="14.25" customHeight="1" x14ac:dyDescent="0.2">
      <c r="A26" s="357" t="s">
        <v>354</v>
      </c>
      <c r="B26" s="348">
        <v>214</v>
      </c>
      <c r="C26" s="60"/>
      <c r="D26" s="479">
        <v>0</v>
      </c>
      <c r="E26" s="479">
        <v>0</v>
      </c>
      <c r="F26" s="220" t="s">
        <v>355</v>
      </c>
    </row>
    <row r="27" spans="1:6" ht="14.25" customHeight="1" x14ac:dyDescent="0.2">
      <c r="A27" s="357" t="s">
        <v>356</v>
      </c>
      <c r="B27" s="348">
        <v>215</v>
      </c>
      <c r="C27" s="60"/>
      <c r="D27" s="479">
        <v>8072792.5999999996</v>
      </c>
      <c r="E27" s="479">
        <v>10369973</v>
      </c>
      <c r="F27" s="220">
        <v>7263</v>
      </c>
    </row>
    <row r="28" spans="1:6" ht="14.25" customHeight="1" x14ac:dyDescent="0.2">
      <c r="A28" s="355" t="s">
        <v>357</v>
      </c>
      <c r="B28" s="356">
        <v>216</v>
      </c>
      <c r="C28" s="64"/>
      <c r="D28" s="479">
        <v>34677877.280000001</v>
      </c>
      <c r="E28" s="479">
        <v>24049889</v>
      </c>
      <c r="F28" s="220" t="s">
        <v>358</v>
      </c>
    </row>
    <row r="29" spans="1:6" ht="14.25" customHeight="1" x14ac:dyDescent="0.2">
      <c r="A29" s="355" t="s">
        <v>359</v>
      </c>
      <c r="B29" s="356">
        <v>217</v>
      </c>
      <c r="C29" s="64"/>
      <c r="D29" s="479">
        <v>1052531.1399999999</v>
      </c>
      <c r="E29" s="479">
        <v>1396084</v>
      </c>
      <c r="F29" s="220" t="s">
        <v>360</v>
      </c>
    </row>
    <row r="30" spans="1:6" ht="26.25" customHeight="1" x14ac:dyDescent="0.2">
      <c r="A30" s="355" t="s">
        <v>361</v>
      </c>
      <c r="B30" s="356">
        <v>218</v>
      </c>
      <c r="C30" s="64"/>
      <c r="D30" s="479">
        <v>0</v>
      </c>
      <c r="E30" s="479">
        <v>0</v>
      </c>
      <c r="F30" s="220" t="s">
        <v>362</v>
      </c>
    </row>
    <row r="31" spans="1:6" ht="27.75" customHeight="1" x14ac:dyDescent="0.2">
      <c r="A31" s="355" t="s">
        <v>363</v>
      </c>
      <c r="B31" s="356">
        <v>219</v>
      </c>
      <c r="C31" s="64"/>
      <c r="D31" s="47">
        <f>SUM(D32:D33)</f>
        <v>11696585.029999999</v>
      </c>
      <c r="E31" s="80">
        <f>SUM(E32:E33)</f>
        <v>60295372</v>
      </c>
      <c r="F31" s="220"/>
    </row>
    <row r="32" spans="1:6" ht="14.25" customHeight="1" x14ac:dyDescent="0.2">
      <c r="A32" s="357" t="s">
        <v>364</v>
      </c>
      <c r="B32" s="348">
        <v>220</v>
      </c>
      <c r="C32" s="60"/>
      <c r="D32" s="479">
        <v>11696585.029999999</v>
      </c>
      <c r="E32" s="479">
        <v>60295372</v>
      </c>
      <c r="F32" s="220" t="s">
        <v>365</v>
      </c>
    </row>
    <row r="33" spans="1:6" ht="14.25" customHeight="1" x14ac:dyDescent="0.2">
      <c r="A33" s="357" t="s">
        <v>366</v>
      </c>
      <c r="B33" s="348">
        <v>221</v>
      </c>
      <c r="C33" s="60"/>
      <c r="D33" s="479">
        <v>0</v>
      </c>
      <c r="E33" s="479">
        <v>0</v>
      </c>
      <c r="F33" s="220" t="s">
        <v>367</v>
      </c>
    </row>
    <row r="34" spans="1:6" ht="14.25" customHeight="1" x14ac:dyDescent="0.2">
      <c r="A34" s="357" t="s">
        <v>368</v>
      </c>
      <c r="B34" s="348">
        <v>222</v>
      </c>
      <c r="C34" s="60"/>
      <c r="D34" s="479">
        <v>0</v>
      </c>
      <c r="E34" s="479">
        <v>0</v>
      </c>
      <c r="F34" s="220" t="s">
        <v>369</v>
      </c>
    </row>
    <row r="35" spans="1:6" ht="14.25" customHeight="1" x14ac:dyDescent="0.2">
      <c r="A35" s="358" t="s">
        <v>370</v>
      </c>
      <c r="B35" s="359">
        <v>223</v>
      </c>
      <c r="C35" s="120"/>
      <c r="D35" s="479">
        <v>500000</v>
      </c>
      <c r="E35" s="479">
        <v>5053659</v>
      </c>
      <c r="F35" s="220" t="s">
        <v>371</v>
      </c>
    </row>
    <row r="36" spans="1:6" ht="14.25" customHeight="1" x14ac:dyDescent="0.2">
      <c r="A36" s="360" t="s">
        <v>705</v>
      </c>
      <c r="B36" s="361" t="s">
        <v>677</v>
      </c>
      <c r="C36" s="119"/>
      <c r="D36" s="479">
        <v>90187483</v>
      </c>
      <c r="E36" s="479">
        <v>123706699</v>
      </c>
      <c r="F36" s="220" t="s">
        <v>678</v>
      </c>
    </row>
    <row r="37" spans="1:6" ht="13.5" customHeight="1" x14ac:dyDescent="0.2">
      <c r="A37" s="351" t="s">
        <v>708</v>
      </c>
      <c r="B37" s="352">
        <v>224</v>
      </c>
      <c r="C37" s="62"/>
      <c r="D37" s="479">
        <v>61186311.189999998</v>
      </c>
      <c r="E37" s="479">
        <v>44502070</v>
      </c>
      <c r="F37" s="222" t="s">
        <v>709</v>
      </c>
    </row>
    <row r="38" spans="1:6" ht="14.25" customHeight="1" x14ac:dyDescent="0.2">
      <c r="A38" s="362" t="s">
        <v>710</v>
      </c>
      <c r="B38" s="363">
        <v>225</v>
      </c>
      <c r="C38" s="65"/>
      <c r="D38" s="479">
        <v>24083868.59</v>
      </c>
      <c r="E38" s="479">
        <v>16322929</v>
      </c>
      <c r="F38" s="220" t="s">
        <v>474</v>
      </c>
    </row>
    <row r="39" spans="1:6" ht="14.25" customHeight="1" x14ac:dyDescent="0.2">
      <c r="A39" s="364" t="s">
        <v>428</v>
      </c>
      <c r="B39" s="342">
        <v>226</v>
      </c>
      <c r="C39" s="57"/>
      <c r="D39" s="228">
        <f>D40+D48+D58+D61+D64+D83+D93+D96+D97</f>
        <v>971110689.88</v>
      </c>
      <c r="E39" s="229">
        <f>E40+E48+E58+E61+E64+E83+E93+E96+E97</f>
        <v>840218179</v>
      </c>
      <c r="F39" s="219"/>
    </row>
    <row r="40" spans="1:6" ht="14.25" customHeight="1" x14ac:dyDescent="0.2">
      <c r="A40" s="365" t="s">
        <v>450</v>
      </c>
      <c r="B40" s="344">
        <v>227</v>
      </c>
      <c r="C40" s="66"/>
      <c r="D40" s="230">
        <f>D41-D42-D43-D44+D45-D46-D47</f>
        <v>332622137.73000002</v>
      </c>
      <c r="E40" s="231">
        <f>E41-E42-E43-E44+E45-E46-E47</f>
        <v>264760169</v>
      </c>
      <c r="F40" s="223"/>
    </row>
    <row r="41" spans="1:6" ht="14.25" customHeight="1" x14ac:dyDescent="0.2">
      <c r="A41" s="345" t="s">
        <v>372</v>
      </c>
      <c r="B41" s="346">
        <v>228</v>
      </c>
      <c r="C41" s="59"/>
      <c r="D41" s="479">
        <v>497416776.73000002</v>
      </c>
      <c r="E41" s="479">
        <v>403971689</v>
      </c>
      <c r="F41" s="220" t="s">
        <v>373</v>
      </c>
    </row>
    <row r="42" spans="1:6" ht="14.25" customHeight="1" x14ac:dyDescent="0.2">
      <c r="A42" s="347" t="s">
        <v>374</v>
      </c>
      <c r="B42" s="348">
        <v>229</v>
      </c>
      <c r="C42" s="60"/>
      <c r="D42" s="479">
        <v>558079</v>
      </c>
      <c r="E42" s="479">
        <v>3377779</v>
      </c>
      <c r="F42" s="220" t="s">
        <v>375</v>
      </c>
    </row>
    <row r="43" spans="1:6" ht="14.25" customHeight="1" x14ac:dyDescent="0.2">
      <c r="A43" s="347" t="s">
        <v>376</v>
      </c>
      <c r="B43" s="348">
        <v>230</v>
      </c>
      <c r="C43" s="60"/>
      <c r="D43" s="479">
        <v>0</v>
      </c>
      <c r="E43" s="479">
        <v>0</v>
      </c>
      <c r="F43" s="220" t="s">
        <v>377</v>
      </c>
    </row>
    <row r="44" spans="1:6" ht="14.25" customHeight="1" x14ac:dyDescent="0.2">
      <c r="A44" s="347" t="s">
        <v>378</v>
      </c>
      <c r="B44" s="348">
        <v>231</v>
      </c>
      <c r="C44" s="60"/>
      <c r="D44" s="479">
        <v>164581449</v>
      </c>
      <c r="E44" s="479">
        <v>157492933</v>
      </c>
      <c r="F44" s="220" t="s">
        <v>379</v>
      </c>
    </row>
    <row r="45" spans="1:6" ht="14.25" customHeight="1" x14ac:dyDescent="0.2">
      <c r="A45" s="347" t="s">
        <v>434</v>
      </c>
      <c r="B45" s="348">
        <v>232</v>
      </c>
      <c r="C45" s="60"/>
      <c r="D45" s="479">
        <v>-1982155</v>
      </c>
      <c r="E45" s="479">
        <v>-13551670</v>
      </c>
      <c r="F45" s="220" t="s">
        <v>380</v>
      </c>
    </row>
    <row r="46" spans="1:6" ht="14.25" customHeight="1" x14ac:dyDescent="0.2">
      <c r="A46" s="347" t="s">
        <v>433</v>
      </c>
      <c r="B46" s="348">
        <v>233</v>
      </c>
      <c r="C46" s="60"/>
      <c r="D46" s="479">
        <v>0</v>
      </c>
      <c r="E46" s="479">
        <v>0</v>
      </c>
      <c r="F46" s="220" t="s">
        <v>381</v>
      </c>
    </row>
    <row r="47" spans="1:6" ht="14.25" customHeight="1" x14ac:dyDescent="0.2">
      <c r="A47" s="349" t="s">
        <v>432</v>
      </c>
      <c r="B47" s="350">
        <v>234</v>
      </c>
      <c r="C47" s="61"/>
      <c r="D47" s="479">
        <v>-2327044</v>
      </c>
      <c r="E47" s="479">
        <v>-35210862</v>
      </c>
      <c r="F47" s="220" t="s">
        <v>382</v>
      </c>
    </row>
    <row r="48" spans="1:6" ht="25.5" customHeight="1" x14ac:dyDescent="0.2">
      <c r="A48" s="351" t="s">
        <v>531</v>
      </c>
      <c r="B48" s="352">
        <v>235</v>
      </c>
      <c r="C48" s="62"/>
      <c r="D48" s="48">
        <v>0</v>
      </c>
      <c r="E48" s="49">
        <v>0</v>
      </c>
      <c r="F48" s="220" t="s">
        <v>383</v>
      </c>
    </row>
    <row r="49" spans="1:6" ht="14.25" customHeight="1" x14ac:dyDescent="0.2">
      <c r="A49" s="353" t="s">
        <v>431</v>
      </c>
      <c r="B49" s="354">
        <v>236</v>
      </c>
      <c r="C49" s="63"/>
      <c r="D49" s="46">
        <v>0</v>
      </c>
      <c r="E49" s="79">
        <v>0</v>
      </c>
      <c r="F49" s="219"/>
    </row>
    <row r="50" spans="1:6" ht="14.25" customHeight="1" x14ac:dyDescent="0.2">
      <c r="A50" s="357" t="s">
        <v>429</v>
      </c>
      <c r="B50" s="348">
        <v>237</v>
      </c>
      <c r="C50" s="60"/>
      <c r="D50" s="479">
        <v>0</v>
      </c>
      <c r="E50" s="479">
        <v>0</v>
      </c>
      <c r="F50" s="220" t="s">
        <v>384</v>
      </c>
    </row>
    <row r="51" spans="1:6" ht="24.75" customHeight="1" x14ac:dyDescent="0.2">
      <c r="A51" s="357" t="s">
        <v>430</v>
      </c>
      <c r="B51" s="348">
        <v>238</v>
      </c>
      <c r="C51" s="60"/>
      <c r="D51" s="479">
        <v>0</v>
      </c>
      <c r="E51" s="479">
        <v>0</v>
      </c>
      <c r="F51" s="220" t="s">
        <v>385</v>
      </c>
    </row>
    <row r="52" spans="1:6" ht="14.25" customHeight="1" x14ac:dyDescent="0.2">
      <c r="A52" s="355" t="s">
        <v>532</v>
      </c>
      <c r="B52" s="356">
        <v>239</v>
      </c>
      <c r="C52" s="64"/>
      <c r="D52" s="47">
        <v>0</v>
      </c>
      <c r="E52" s="80">
        <v>0</v>
      </c>
      <c r="F52" s="219"/>
    </row>
    <row r="53" spans="1:6" ht="14.25" customHeight="1" x14ac:dyDescent="0.2">
      <c r="A53" s="357" t="s">
        <v>386</v>
      </c>
      <c r="B53" s="348">
        <v>240</v>
      </c>
      <c r="C53" s="60"/>
      <c r="D53" s="479">
        <v>0</v>
      </c>
      <c r="E53" s="479">
        <v>0</v>
      </c>
      <c r="F53" s="220" t="s">
        <v>387</v>
      </c>
    </row>
    <row r="54" spans="1:6" ht="24.75" customHeight="1" x14ac:dyDescent="0.2">
      <c r="A54" s="357" t="s">
        <v>436</v>
      </c>
      <c r="B54" s="348">
        <v>241</v>
      </c>
      <c r="C54" s="60"/>
      <c r="D54" s="479">
        <v>0</v>
      </c>
      <c r="E54" s="479">
        <v>0</v>
      </c>
      <c r="F54" s="220" t="s">
        <v>388</v>
      </c>
    </row>
    <row r="55" spans="1:6" ht="14.25" customHeight="1" x14ac:dyDescent="0.2">
      <c r="A55" s="355" t="s">
        <v>435</v>
      </c>
      <c r="B55" s="356">
        <v>242</v>
      </c>
      <c r="C55" s="64"/>
      <c r="D55" s="47">
        <v>0</v>
      </c>
      <c r="E55" s="80">
        <v>0</v>
      </c>
      <c r="F55" s="220"/>
    </row>
    <row r="56" spans="1:6" ht="14.25" customHeight="1" x14ac:dyDescent="0.2">
      <c r="A56" s="366" t="s">
        <v>437</v>
      </c>
      <c r="B56" s="350">
        <v>243</v>
      </c>
      <c r="C56" s="61"/>
      <c r="D56" s="479">
        <v>0</v>
      </c>
      <c r="E56" s="479">
        <v>0</v>
      </c>
      <c r="F56" s="220" t="s">
        <v>389</v>
      </c>
    </row>
    <row r="57" spans="1:6" ht="24" customHeight="1" x14ac:dyDescent="0.2">
      <c r="A57" s="367" t="s">
        <v>438</v>
      </c>
      <c r="B57" s="368">
        <v>244</v>
      </c>
      <c r="C57" s="84"/>
      <c r="D57" s="479">
        <v>0</v>
      </c>
      <c r="E57" s="479">
        <v>0</v>
      </c>
      <c r="F57" s="220" t="s">
        <v>390</v>
      </c>
    </row>
    <row r="58" spans="1:6" ht="39" customHeight="1" x14ac:dyDescent="0.2">
      <c r="A58" s="351" t="s">
        <v>451</v>
      </c>
      <c r="B58" s="352">
        <v>245</v>
      </c>
      <c r="C58" s="62"/>
      <c r="D58" s="48">
        <v>0</v>
      </c>
      <c r="E58" s="49">
        <v>0</v>
      </c>
      <c r="F58" s="220"/>
    </row>
    <row r="59" spans="1:6" ht="26.25" customHeight="1" x14ac:dyDescent="0.2">
      <c r="A59" s="345" t="s">
        <v>439</v>
      </c>
      <c r="B59" s="346">
        <v>246</v>
      </c>
      <c r="C59" s="59"/>
      <c r="D59" s="479">
        <v>0</v>
      </c>
      <c r="E59" s="479">
        <v>0</v>
      </c>
      <c r="F59" s="220" t="s">
        <v>391</v>
      </c>
    </row>
    <row r="60" spans="1:6" ht="39.75" customHeight="1" x14ac:dyDescent="0.2">
      <c r="A60" s="349" t="s">
        <v>440</v>
      </c>
      <c r="B60" s="350">
        <v>247</v>
      </c>
      <c r="C60" s="61"/>
      <c r="D60" s="479">
        <v>0</v>
      </c>
      <c r="E60" s="479">
        <v>0</v>
      </c>
      <c r="F60" s="220" t="s">
        <v>392</v>
      </c>
    </row>
    <row r="61" spans="1:6" ht="14.25" customHeight="1" x14ac:dyDescent="0.2">
      <c r="A61" s="351" t="s">
        <v>452</v>
      </c>
      <c r="B61" s="352">
        <v>248</v>
      </c>
      <c r="C61" s="62"/>
      <c r="D61" s="48">
        <f>D62+D63</f>
        <v>35218825</v>
      </c>
      <c r="E61" s="49">
        <f>E62+E63</f>
        <v>28475585</v>
      </c>
      <c r="F61" s="220" t="s">
        <v>393</v>
      </c>
    </row>
    <row r="62" spans="1:6" ht="14.25" customHeight="1" x14ac:dyDescent="0.2">
      <c r="A62" s="345" t="s">
        <v>394</v>
      </c>
      <c r="B62" s="346">
        <v>249</v>
      </c>
      <c r="C62" s="59"/>
      <c r="D62" s="479">
        <v>14812350</v>
      </c>
      <c r="E62" s="479">
        <v>7957865</v>
      </c>
      <c r="F62" s="220" t="s">
        <v>395</v>
      </c>
    </row>
    <row r="63" spans="1:6" ht="14.25" customHeight="1" x14ac:dyDescent="0.2">
      <c r="A63" s="349" t="s">
        <v>396</v>
      </c>
      <c r="B63" s="350">
        <v>250</v>
      </c>
      <c r="C63" s="61"/>
      <c r="D63" s="479">
        <v>20406475</v>
      </c>
      <c r="E63" s="479">
        <v>20517720</v>
      </c>
      <c r="F63" s="220" t="s">
        <v>397</v>
      </c>
    </row>
    <row r="64" spans="1:6" ht="14.25" customHeight="1" x14ac:dyDescent="0.2">
      <c r="A64" s="351" t="s">
        <v>453</v>
      </c>
      <c r="B64" s="352">
        <v>251</v>
      </c>
      <c r="C64" s="62"/>
      <c r="D64" s="48">
        <f>D65+D70</f>
        <v>513250341.11000001</v>
      </c>
      <c r="E64" s="49">
        <f>E65+E70</f>
        <v>461024332</v>
      </c>
      <c r="F64" s="220"/>
    </row>
    <row r="65" spans="1:6" ht="14.25" customHeight="1" x14ac:dyDescent="0.2">
      <c r="A65" s="353" t="s">
        <v>711</v>
      </c>
      <c r="B65" s="354">
        <v>252</v>
      </c>
      <c r="C65" s="63"/>
      <c r="D65" s="46">
        <f>D66+D67+D68+D69</f>
        <v>293948649</v>
      </c>
      <c r="E65" s="79">
        <f>E66+E67+E68+E69</f>
        <v>244924992</v>
      </c>
      <c r="F65" s="220"/>
    </row>
    <row r="66" spans="1:6" ht="14.25" customHeight="1" x14ac:dyDescent="0.2">
      <c r="A66" s="357" t="s">
        <v>398</v>
      </c>
      <c r="B66" s="348">
        <v>253</v>
      </c>
      <c r="C66" s="60"/>
      <c r="D66" s="479">
        <v>241070744</v>
      </c>
      <c r="E66" s="479">
        <v>204163601</v>
      </c>
      <c r="F66" s="220" t="s">
        <v>399</v>
      </c>
    </row>
    <row r="67" spans="1:6" ht="14.25" customHeight="1" x14ac:dyDescent="0.2">
      <c r="A67" s="357" t="s">
        <v>679</v>
      </c>
      <c r="B67" s="348" t="s">
        <v>680</v>
      </c>
      <c r="C67" s="60"/>
      <c r="D67" s="479">
        <v>54262398</v>
      </c>
      <c r="E67" s="479">
        <v>51530692</v>
      </c>
      <c r="F67" s="220" t="s">
        <v>681</v>
      </c>
    </row>
    <row r="68" spans="1:6" ht="14.25" customHeight="1" x14ac:dyDescent="0.2">
      <c r="A68" s="357" t="s">
        <v>712</v>
      </c>
      <c r="B68" s="369">
        <v>254</v>
      </c>
      <c r="C68" s="67"/>
      <c r="D68" s="479">
        <v>12105401</v>
      </c>
      <c r="E68" s="479">
        <v>12290316</v>
      </c>
      <c r="F68" s="220" t="s">
        <v>706</v>
      </c>
    </row>
    <row r="69" spans="1:6" ht="14.25" customHeight="1" x14ac:dyDescent="0.2">
      <c r="A69" s="357" t="s">
        <v>713</v>
      </c>
      <c r="B69" s="348">
        <v>255</v>
      </c>
      <c r="C69" s="60"/>
      <c r="D69" s="479">
        <v>-13489894</v>
      </c>
      <c r="E69" s="479">
        <v>-23059617</v>
      </c>
      <c r="F69" s="220" t="s">
        <v>400</v>
      </c>
    </row>
    <row r="70" spans="1:6" ht="14.25" customHeight="1" x14ac:dyDescent="0.2">
      <c r="A70" s="355" t="s">
        <v>401</v>
      </c>
      <c r="B70" s="356">
        <v>256</v>
      </c>
      <c r="C70" s="64"/>
      <c r="D70" s="47">
        <f>D71+D72+D78+D79</f>
        <v>219301692.11000001</v>
      </c>
      <c r="E70" s="80">
        <f>E71+E72+E78+E79</f>
        <v>216099340</v>
      </c>
      <c r="F70" s="220"/>
    </row>
    <row r="71" spans="1:6" ht="14.25" customHeight="1" x14ac:dyDescent="0.2">
      <c r="A71" s="357" t="s">
        <v>402</v>
      </c>
      <c r="B71" s="348">
        <v>257</v>
      </c>
      <c r="C71" s="60"/>
      <c r="D71" s="479">
        <v>23972163</v>
      </c>
      <c r="E71" s="479">
        <v>24034568</v>
      </c>
      <c r="F71" s="220" t="s">
        <v>403</v>
      </c>
    </row>
    <row r="72" spans="1:6" ht="14.25" customHeight="1" x14ac:dyDescent="0.2">
      <c r="A72" s="357" t="s">
        <v>714</v>
      </c>
      <c r="B72" s="348">
        <v>258</v>
      </c>
      <c r="C72" s="60"/>
      <c r="D72" s="44">
        <v>114566035</v>
      </c>
      <c r="E72" s="77">
        <v>109374887</v>
      </c>
      <c r="F72" s="220"/>
    </row>
    <row r="73" spans="1:6" ht="14.25" customHeight="1" x14ac:dyDescent="0.2">
      <c r="A73" s="370" t="s">
        <v>682</v>
      </c>
      <c r="B73" s="348" t="s">
        <v>687</v>
      </c>
      <c r="C73" s="60"/>
      <c r="D73" s="479">
        <v>68932221</v>
      </c>
      <c r="E73" s="479">
        <v>63031225</v>
      </c>
      <c r="F73" s="220" t="s">
        <v>692</v>
      </c>
    </row>
    <row r="74" spans="1:6" ht="14.25" customHeight="1" x14ac:dyDescent="0.2">
      <c r="A74" s="370" t="s">
        <v>683</v>
      </c>
      <c r="B74" s="348" t="s">
        <v>688</v>
      </c>
      <c r="C74" s="60"/>
      <c r="D74" s="479">
        <v>13853192.852000002</v>
      </c>
      <c r="E74" s="479">
        <v>12721345</v>
      </c>
      <c r="F74" s="220" t="s">
        <v>692</v>
      </c>
    </row>
    <row r="75" spans="1:6" ht="14.25" customHeight="1" x14ac:dyDescent="0.2">
      <c r="A75" s="370" t="s">
        <v>684</v>
      </c>
      <c r="B75" s="348" t="s">
        <v>689</v>
      </c>
      <c r="C75" s="60"/>
      <c r="D75" s="479">
        <v>21003930.502499998</v>
      </c>
      <c r="E75" s="479">
        <v>19261926</v>
      </c>
      <c r="F75" s="220" t="s">
        <v>692</v>
      </c>
    </row>
    <row r="76" spans="1:6" ht="14.25" customHeight="1" x14ac:dyDescent="0.2">
      <c r="A76" s="370" t="s">
        <v>685</v>
      </c>
      <c r="B76" s="348" t="s">
        <v>690</v>
      </c>
      <c r="C76" s="60"/>
      <c r="D76" s="479">
        <v>381889.64549999998</v>
      </c>
      <c r="E76" s="479">
        <v>350217</v>
      </c>
      <c r="F76" s="220" t="s">
        <v>693</v>
      </c>
    </row>
    <row r="77" spans="1:6" ht="14.25" customHeight="1" x14ac:dyDescent="0.2">
      <c r="A77" s="370" t="s">
        <v>686</v>
      </c>
      <c r="B77" s="348" t="s">
        <v>691</v>
      </c>
      <c r="C77" s="60"/>
      <c r="D77" s="479">
        <v>10394801</v>
      </c>
      <c r="E77" s="479">
        <v>14010174</v>
      </c>
      <c r="F77" s="220" t="s">
        <v>694</v>
      </c>
    </row>
    <row r="78" spans="1:6" ht="24.75" customHeight="1" x14ac:dyDescent="0.2">
      <c r="A78" s="357" t="s">
        <v>404</v>
      </c>
      <c r="B78" s="348">
        <v>259</v>
      </c>
      <c r="C78" s="60"/>
      <c r="D78" s="479">
        <v>6295286</v>
      </c>
      <c r="E78" s="479">
        <v>6334590</v>
      </c>
      <c r="F78" s="220" t="s">
        <v>405</v>
      </c>
    </row>
    <row r="79" spans="1:6" ht="14.25" customHeight="1" x14ac:dyDescent="0.2">
      <c r="A79" s="371" t="s">
        <v>715</v>
      </c>
      <c r="B79" s="350">
        <v>260</v>
      </c>
      <c r="C79" s="122"/>
      <c r="D79" s="45">
        <v>74468208.109999999</v>
      </c>
      <c r="E79" s="78">
        <v>76355295</v>
      </c>
      <c r="F79" s="220"/>
    </row>
    <row r="80" spans="1:6" ht="14.25" customHeight="1" x14ac:dyDescent="0.2">
      <c r="A80" s="372" t="s">
        <v>695</v>
      </c>
      <c r="B80" s="373" t="s">
        <v>698</v>
      </c>
      <c r="C80" s="121"/>
      <c r="D80" s="479">
        <v>40730035.109999999</v>
      </c>
      <c r="E80" s="479">
        <v>39895812</v>
      </c>
      <c r="F80" s="220" t="s">
        <v>701</v>
      </c>
    </row>
    <row r="81" spans="1:7" ht="14.25" customHeight="1" x14ac:dyDescent="0.2">
      <c r="A81" s="374" t="s">
        <v>696</v>
      </c>
      <c r="B81" s="373" t="s">
        <v>699</v>
      </c>
      <c r="C81" s="123"/>
      <c r="D81" s="479">
        <v>24015287</v>
      </c>
      <c r="E81" s="479">
        <v>27102958</v>
      </c>
      <c r="F81" s="220" t="s">
        <v>702</v>
      </c>
    </row>
    <row r="82" spans="1:7" ht="14.25" customHeight="1" x14ac:dyDescent="0.2">
      <c r="A82" s="372" t="s">
        <v>697</v>
      </c>
      <c r="B82" s="375" t="s">
        <v>700</v>
      </c>
      <c r="C82" s="121"/>
      <c r="D82" s="479">
        <v>9722886</v>
      </c>
      <c r="E82" s="479">
        <v>9356525</v>
      </c>
      <c r="F82" s="220" t="s">
        <v>703</v>
      </c>
    </row>
    <row r="83" spans="1:7" ht="14.25" customHeight="1" x14ac:dyDescent="0.2">
      <c r="A83" s="351" t="s">
        <v>454</v>
      </c>
      <c r="B83" s="376">
        <v>261</v>
      </c>
      <c r="C83" s="68"/>
      <c r="D83" s="19">
        <f>SUM(D84:D88)+D92</f>
        <v>18613246.039999999</v>
      </c>
      <c r="E83" s="20">
        <f>SUM(E84:E88)+E92</f>
        <v>21080319</v>
      </c>
      <c r="F83" s="220"/>
    </row>
    <row r="84" spans="1:7" ht="25.5" customHeight="1" x14ac:dyDescent="0.2">
      <c r="A84" s="353" t="s">
        <v>410</v>
      </c>
      <c r="B84" s="377">
        <v>262</v>
      </c>
      <c r="C84" s="69"/>
      <c r="D84" s="479">
        <v>17263368</v>
      </c>
      <c r="E84" s="479">
        <v>18975104</v>
      </c>
      <c r="F84" s="220" t="s">
        <v>411</v>
      </c>
    </row>
    <row r="85" spans="1:7" ht="14.25" customHeight="1" x14ac:dyDescent="0.2">
      <c r="A85" s="355" t="s">
        <v>412</v>
      </c>
      <c r="B85" s="378">
        <v>263</v>
      </c>
      <c r="C85" s="70"/>
      <c r="D85" s="479">
        <v>0</v>
      </c>
      <c r="E85" s="479">
        <v>0</v>
      </c>
      <c r="F85" s="220" t="s">
        <v>413</v>
      </c>
    </row>
    <row r="86" spans="1:7" ht="14.25" customHeight="1" x14ac:dyDescent="0.2">
      <c r="A86" s="355" t="s">
        <v>414</v>
      </c>
      <c r="B86" s="356">
        <v>264</v>
      </c>
      <c r="C86" s="64"/>
      <c r="D86" s="479">
        <v>1198730.4400000002</v>
      </c>
      <c r="E86" s="479">
        <v>1745214</v>
      </c>
      <c r="F86" s="220" t="s">
        <v>415</v>
      </c>
    </row>
    <row r="87" spans="1:7" ht="26.25" customHeight="1" x14ac:dyDescent="0.2">
      <c r="A87" s="355" t="s">
        <v>416</v>
      </c>
      <c r="B87" s="356">
        <v>265</v>
      </c>
      <c r="C87" s="64"/>
      <c r="D87" s="479">
        <v>0</v>
      </c>
      <c r="E87" s="479">
        <v>0</v>
      </c>
      <c r="F87" s="220" t="s">
        <v>417</v>
      </c>
    </row>
    <row r="88" spans="1:7" ht="27" customHeight="1" x14ac:dyDescent="0.2">
      <c r="A88" s="355" t="s">
        <v>536</v>
      </c>
      <c r="B88" s="356">
        <v>266</v>
      </c>
      <c r="C88" s="64"/>
      <c r="D88" s="47">
        <f>SUM(D89:D91)</f>
        <v>21325.27</v>
      </c>
      <c r="E88" s="80">
        <f>SUM(E89:E91)</f>
        <v>0</v>
      </c>
      <c r="F88" s="220"/>
    </row>
    <row r="89" spans="1:7" ht="14.25" customHeight="1" x14ac:dyDescent="0.2">
      <c r="A89" s="357" t="s">
        <v>418</v>
      </c>
      <c r="B89" s="348">
        <v>267</v>
      </c>
      <c r="C89" s="60"/>
      <c r="D89" s="479">
        <v>21325.27</v>
      </c>
      <c r="E89" s="479">
        <v>0</v>
      </c>
      <c r="F89" s="222">
        <v>4841</v>
      </c>
    </row>
    <row r="90" spans="1:7" ht="14.25" customHeight="1" x14ac:dyDescent="0.2">
      <c r="A90" s="357" t="s">
        <v>419</v>
      </c>
      <c r="B90" s="348">
        <v>268</v>
      </c>
      <c r="C90" s="60"/>
      <c r="D90" s="479">
        <v>0</v>
      </c>
      <c r="E90" s="479">
        <v>0</v>
      </c>
      <c r="F90" s="220" t="s">
        <v>420</v>
      </c>
    </row>
    <row r="91" spans="1:7" ht="14.25" customHeight="1" x14ac:dyDescent="0.2">
      <c r="A91" s="357" t="s">
        <v>421</v>
      </c>
      <c r="B91" s="348">
        <v>269</v>
      </c>
      <c r="C91" s="60"/>
      <c r="D91" s="479">
        <v>0</v>
      </c>
      <c r="E91" s="479">
        <v>0</v>
      </c>
      <c r="F91" s="220" t="s">
        <v>422</v>
      </c>
    </row>
    <row r="92" spans="1:7" ht="14.25" customHeight="1" x14ac:dyDescent="0.2">
      <c r="A92" s="358" t="s">
        <v>423</v>
      </c>
      <c r="B92" s="379">
        <v>270</v>
      </c>
      <c r="C92" s="71"/>
      <c r="D92" s="479">
        <v>129822.33</v>
      </c>
      <c r="E92" s="479">
        <v>360001</v>
      </c>
      <c r="F92" s="219" t="s">
        <v>455</v>
      </c>
    </row>
    <row r="93" spans="1:7" ht="27.75" customHeight="1" x14ac:dyDescent="0.2">
      <c r="A93" s="351" t="s">
        <v>456</v>
      </c>
      <c r="B93" s="352">
        <v>271</v>
      </c>
      <c r="C93" s="62"/>
      <c r="D93" s="48">
        <f>D94+D95</f>
        <v>42795588</v>
      </c>
      <c r="E93" s="49">
        <f>E94+E95</f>
        <v>41362231</v>
      </c>
      <c r="F93" s="220"/>
    </row>
    <row r="94" spans="1:7" ht="14.25" customHeight="1" x14ac:dyDescent="0.2">
      <c r="A94" s="345" t="s">
        <v>406</v>
      </c>
      <c r="B94" s="346">
        <v>272</v>
      </c>
      <c r="C94" s="59"/>
      <c r="D94" s="479">
        <v>0</v>
      </c>
      <c r="E94" s="479">
        <v>0</v>
      </c>
      <c r="F94" s="220" t="s">
        <v>407</v>
      </c>
    </row>
    <row r="95" spans="1:7" ht="14.25" customHeight="1" x14ac:dyDescent="0.2">
      <c r="A95" s="349" t="s">
        <v>408</v>
      </c>
      <c r="B95" s="350">
        <v>273</v>
      </c>
      <c r="C95" s="61"/>
      <c r="D95" s="479">
        <v>42795588</v>
      </c>
      <c r="E95" s="479">
        <v>41362231</v>
      </c>
      <c r="F95" s="220" t="s">
        <v>409</v>
      </c>
    </row>
    <row r="96" spans="1:7" ht="14.25" customHeight="1" x14ac:dyDescent="0.2">
      <c r="A96" s="351" t="s">
        <v>457</v>
      </c>
      <c r="B96" s="376">
        <v>274</v>
      </c>
      <c r="C96" s="68"/>
      <c r="D96" s="479">
        <v>27178001</v>
      </c>
      <c r="E96" s="479">
        <v>20609427</v>
      </c>
      <c r="F96" s="220" t="s">
        <v>424</v>
      </c>
      <c r="G96" s="224"/>
    </row>
    <row r="97" spans="1:7" ht="14.25" customHeight="1" thickBot="1" x14ac:dyDescent="0.25">
      <c r="A97" s="362" t="s">
        <v>458</v>
      </c>
      <c r="B97" s="363">
        <v>275</v>
      </c>
      <c r="C97" s="65"/>
      <c r="D97" s="479">
        <v>1432551</v>
      </c>
      <c r="E97" s="479">
        <v>2906116</v>
      </c>
      <c r="F97" s="220" t="s">
        <v>425</v>
      </c>
      <c r="G97" s="224"/>
    </row>
    <row r="98" spans="1:7" ht="14.25" customHeight="1" thickTop="1" x14ac:dyDescent="0.2">
      <c r="A98" s="380" t="s">
        <v>459</v>
      </c>
      <c r="B98" s="381">
        <v>276</v>
      </c>
      <c r="C98" s="72"/>
      <c r="D98" s="232">
        <f>D12-D39</f>
        <v>43976429.75</v>
      </c>
      <c r="E98" s="233">
        <f>E12-E39</f>
        <v>46751041</v>
      </c>
      <c r="F98" s="220" t="s">
        <v>468</v>
      </c>
      <c r="G98" s="224"/>
    </row>
    <row r="99" spans="1:7" ht="14.25" customHeight="1" x14ac:dyDescent="0.2">
      <c r="A99" s="362" t="s">
        <v>460</v>
      </c>
      <c r="B99" s="363">
        <v>277</v>
      </c>
      <c r="C99" s="65"/>
      <c r="D99" s="50">
        <v>0</v>
      </c>
      <c r="E99" s="51">
        <v>0</v>
      </c>
      <c r="F99" s="220" t="s">
        <v>469</v>
      </c>
      <c r="G99" s="224"/>
    </row>
    <row r="100" spans="1:7" ht="14.25" customHeight="1" x14ac:dyDescent="0.2">
      <c r="A100" s="343" t="s">
        <v>461</v>
      </c>
      <c r="B100" s="382">
        <v>278</v>
      </c>
      <c r="C100" s="73"/>
      <c r="D100" s="53">
        <v>6869963</v>
      </c>
      <c r="E100" s="54">
        <v>6717483</v>
      </c>
      <c r="F100" s="220" t="s">
        <v>470</v>
      </c>
      <c r="G100" s="225"/>
    </row>
    <row r="101" spans="1:7" ht="14.25" customHeight="1" x14ac:dyDescent="0.2">
      <c r="A101" s="383" t="s">
        <v>462</v>
      </c>
      <c r="B101" s="384">
        <v>279</v>
      </c>
      <c r="C101" s="74"/>
      <c r="D101" s="55">
        <v>0</v>
      </c>
      <c r="E101" s="56">
        <v>0</v>
      </c>
      <c r="F101" s="220"/>
      <c r="G101" s="225"/>
    </row>
    <row r="102" spans="1:7" ht="14.25" customHeight="1" x14ac:dyDescent="0.2">
      <c r="A102" s="385" t="s">
        <v>463</v>
      </c>
      <c r="B102" s="386">
        <v>280</v>
      </c>
      <c r="C102" s="75"/>
      <c r="D102" s="234">
        <f>D98-D100</f>
        <v>37106466.75</v>
      </c>
      <c r="E102" s="235">
        <f>E98-E100</f>
        <v>40033558</v>
      </c>
      <c r="F102" s="220" t="s">
        <v>471</v>
      </c>
    </row>
    <row r="103" spans="1:7" ht="14.25" customHeight="1" thickBot="1" x14ac:dyDescent="0.25">
      <c r="A103" s="387" t="s">
        <v>464</v>
      </c>
      <c r="B103" s="388">
        <v>281</v>
      </c>
      <c r="C103" s="76"/>
      <c r="D103" s="236">
        <v>0</v>
      </c>
      <c r="E103" s="237">
        <v>0</v>
      </c>
      <c r="F103" s="226" t="s">
        <v>472</v>
      </c>
    </row>
    <row r="104" spans="1:7" ht="13.5" thickTop="1" x14ac:dyDescent="0.2"/>
  </sheetData>
  <sheetProtection password="B44F" sheet="1" objects="1" scenarios="1" selectLockedCells="1"/>
  <dataConsolidate/>
  <mergeCells count="9">
    <mergeCell ref="F9:F11"/>
    <mergeCell ref="A7:E7"/>
    <mergeCell ref="A1:B1"/>
    <mergeCell ref="D9:E9"/>
    <mergeCell ref="A9:A10"/>
    <mergeCell ref="B9:B10"/>
    <mergeCell ref="C9:C10"/>
    <mergeCell ref="B3:E3"/>
    <mergeCell ref="B4:C4"/>
  </mergeCells>
  <phoneticPr fontId="17" type="noConversion"/>
  <hyperlinks>
    <hyperlink ref="A1:B1" location="'ФИ-Почетна'!A1" display="почетна" xr:uid="{00000000-0004-0000-0200-000000000000}"/>
  </hyperlinks>
  <pageMargins left="0.19685039370078741" right="0.19685039370078741" top="0.19685039370078741" bottom="0.39370078740157483" header="0.19685039370078741" footer="0.19685039370078741"/>
  <pageSetup paperSize="9" scale="88" firstPageNumber="0" orientation="portrait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68"/>
  <sheetViews>
    <sheetView showGridLines="0" zoomScaleNormal="100" workbookViewId="0">
      <selection activeCell="C13" sqref="C13:D68"/>
    </sheetView>
  </sheetViews>
  <sheetFormatPr defaultColWidth="9.140625" defaultRowHeight="12.75" x14ac:dyDescent="0.2"/>
  <cols>
    <col min="1" max="1" width="77.7109375" style="227" customWidth="1"/>
    <col min="2" max="2" width="7.5703125" customWidth="1"/>
    <col min="3" max="4" width="13.42578125" customWidth="1"/>
  </cols>
  <sheetData>
    <row r="1" spans="1:10" ht="13.5" customHeight="1" x14ac:dyDescent="0.2">
      <c r="A1" s="513" t="s">
        <v>537</v>
      </c>
      <c r="B1" s="513"/>
    </row>
    <row r="2" spans="1:10" ht="13.5" customHeight="1" x14ac:dyDescent="0.2">
      <c r="A2" s="141"/>
      <c r="B2" s="142"/>
    </row>
    <row r="3" spans="1:10" ht="13.5" customHeight="1" x14ac:dyDescent="0.2">
      <c r="A3" s="143" t="s">
        <v>522</v>
      </c>
      <c r="B3" s="544" t="str">
        <f>'ФИ-Почетна'!$C$21</f>
        <v>МАКЕДОНИЈА осигурување АД Скопје - Виена Иншуренс Груп</v>
      </c>
      <c r="C3" s="544"/>
      <c r="D3" s="544"/>
    </row>
    <row r="4" spans="1:10" ht="13.5" customHeight="1" x14ac:dyDescent="0.2">
      <c r="A4" s="143" t="s">
        <v>524</v>
      </c>
      <c r="B4" s="544" t="str">
        <f>'ФИ-Почетна'!$C$24</f>
        <v>01.01 - 31.12</v>
      </c>
      <c r="C4" s="544"/>
    </row>
    <row r="5" spans="1:10" ht="13.5" customHeight="1" x14ac:dyDescent="0.2">
      <c r="A5" s="143" t="s">
        <v>525</v>
      </c>
      <c r="B5" s="144">
        <f>'ФИ-Почетна'!$C$25</f>
        <v>2023</v>
      </c>
    </row>
    <row r="6" spans="1:10" ht="13.5" customHeight="1" x14ac:dyDescent="0.2">
      <c r="A6" s="143" t="s">
        <v>716</v>
      </c>
      <c r="B6" s="144" t="str">
        <f>'ФИ-Почетна'!$C$26</f>
        <v>не</v>
      </c>
    </row>
    <row r="7" spans="1:10" ht="18" x14ac:dyDescent="0.25">
      <c r="A7" s="545" t="s">
        <v>595</v>
      </c>
      <c r="B7" s="545"/>
      <c r="C7" s="545"/>
      <c r="D7" s="545"/>
    </row>
    <row r="8" spans="1:10" ht="13.5" thickBot="1" x14ac:dyDescent="0.25"/>
    <row r="9" spans="1:10" ht="15.75" x14ac:dyDescent="0.2">
      <c r="A9" s="546" t="s">
        <v>538</v>
      </c>
      <c r="B9" s="238"/>
      <c r="C9" s="548" t="s">
        <v>490</v>
      </c>
      <c r="D9" s="549"/>
      <c r="E9" s="542"/>
      <c r="F9" s="537"/>
      <c r="G9" s="537"/>
      <c r="H9" s="537"/>
      <c r="I9" s="538"/>
      <c r="J9" s="538"/>
    </row>
    <row r="10" spans="1:10" ht="22.5" x14ac:dyDescent="0.2">
      <c r="A10" s="547"/>
      <c r="B10" s="240" t="s">
        <v>1</v>
      </c>
      <c r="C10" s="241" t="s">
        <v>491</v>
      </c>
      <c r="D10" s="242" t="s">
        <v>492</v>
      </c>
      <c r="E10" s="542"/>
      <c r="F10" s="537"/>
      <c r="G10" s="537"/>
      <c r="H10" s="537"/>
      <c r="I10" s="538"/>
      <c r="J10" s="538"/>
    </row>
    <row r="11" spans="1:10" ht="12.75" customHeight="1" x14ac:dyDescent="0.2">
      <c r="A11" s="243">
        <v>1</v>
      </c>
      <c r="B11" s="244">
        <v>2</v>
      </c>
      <c r="C11" s="245">
        <v>3</v>
      </c>
      <c r="D11" s="246">
        <v>4</v>
      </c>
      <c r="E11" s="535"/>
      <c r="F11" s="536"/>
      <c r="G11" s="537"/>
      <c r="H11" s="537"/>
      <c r="I11" s="538"/>
      <c r="J11" s="538"/>
    </row>
    <row r="12" spans="1:10" ht="15.6" customHeight="1" x14ac:dyDescent="0.2">
      <c r="A12" s="449" t="s">
        <v>539</v>
      </c>
      <c r="B12" s="450" t="s">
        <v>596</v>
      </c>
      <c r="C12" s="247"/>
      <c r="D12" s="248"/>
      <c r="E12" s="539"/>
      <c r="F12" s="540"/>
      <c r="G12" s="541"/>
      <c r="H12" s="541"/>
      <c r="I12" s="538"/>
      <c r="J12" s="538"/>
    </row>
    <row r="13" spans="1:10" ht="15.6" customHeight="1" x14ac:dyDescent="0.2">
      <c r="A13" s="451" t="s">
        <v>540</v>
      </c>
      <c r="B13" s="452">
        <v>300</v>
      </c>
      <c r="C13" s="250">
        <f>SUM(C14:C18)</f>
        <v>1379778686.45</v>
      </c>
      <c r="D13" s="251">
        <f>SUM(D14:D18)</f>
        <v>1295625375</v>
      </c>
      <c r="E13" s="539"/>
      <c r="F13" s="540"/>
      <c r="G13" s="540"/>
      <c r="H13" s="540"/>
      <c r="I13" s="538"/>
      <c r="J13" s="538"/>
    </row>
    <row r="14" spans="1:10" ht="15.6" customHeight="1" x14ac:dyDescent="0.2">
      <c r="A14" s="453" t="s">
        <v>541</v>
      </c>
      <c r="B14" s="346">
        <v>301</v>
      </c>
      <c r="C14" s="85">
        <v>1036658350</v>
      </c>
      <c r="D14" s="85">
        <v>951773138</v>
      </c>
      <c r="E14" s="539"/>
      <c r="F14" s="540"/>
      <c r="G14" s="540"/>
      <c r="H14" s="540"/>
      <c r="I14" s="538"/>
      <c r="J14" s="538"/>
    </row>
    <row r="15" spans="1:10" ht="15.6" customHeight="1" x14ac:dyDescent="0.2">
      <c r="A15" s="454" t="s">
        <v>542</v>
      </c>
      <c r="B15" s="348">
        <v>302</v>
      </c>
      <c r="C15" s="86">
        <v>0</v>
      </c>
      <c r="D15" s="86">
        <v>0</v>
      </c>
      <c r="E15" s="539"/>
      <c r="F15" s="540"/>
      <c r="G15" s="540"/>
      <c r="H15" s="540"/>
      <c r="I15" s="538"/>
      <c r="J15" s="538"/>
    </row>
    <row r="16" spans="1:10" ht="15.6" customHeight="1" x14ac:dyDescent="0.2">
      <c r="A16" s="454" t="s">
        <v>543</v>
      </c>
      <c r="B16" s="348">
        <v>303</v>
      </c>
      <c r="C16" s="86">
        <v>167163819</v>
      </c>
      <c r="D16" s="86">
        <v>148029317</v>
      </c>
      <c r="E16" s="539"/>
      <c r="F16" s="540"/>
      <c r="G16" s="540"/>
      <c r="H16" s="540"/>
      <c r="I16" s="538"/>
      <c r="J16" s="538"/>
    </row>
    <row r="17" spans="1:10" ht="15.6" customHeight="1" x14ac:dyDescent="0.2">
      <c r="A17" s="454" t="s">
        <v>544</v>
      </c>
      <c r="B17" s="348">
        <v>304</v>
      </c>
      <c r="C17" s="86">
        <v>0</v>
      </c>
      <c r="D17" s="86">
        <v>0</v>
      </c>
      <c r="E17" s="539"/>
      <c r="F17" s="540"/>
      <c r="G17" s="540"/>
      <c r="H17" s="540"/>
      <c r="I17" s="538"/>
      <c r="J17" s="538"/>
    </row>
    <row r="18" spans="1:10" ht="15.6" customHeight="1" x14ac:dyDescent="0.2">
      <c r="A18" s="455" t="s">
        <v>545</v>
      </c>
      <c r="B18" s="350">
        <v>305</v>
      </c>
      <c r="C18" s="87">
        <v>175956517.44999999</v>
      </c>
      <c r="D18" s="87">
        <v>195822920</v>
      </c>
      <c r="E18" s="539"/>
      <c r="F18" s="540"/>
      <c r="G18" s="541"/>
      <c r="H18" s="541"/>
      <c r="I18" s="538"/>
      <c r="J18" s="538"/>
    </row>
    <row r="19" spans="1:10" ht="15.6" customHeight="1" x14ac:dyDescent="0.2">
      <c r="A19" s="456" t="s">
        <v>546</v>
      </c>
      <c r="B19" s="352">
        <v>306</v>
      </c>
      <c r="C19" s="252">
        <f>SUM(C20:C27)</f>
        <v>1447252449.1500001</v>
      </c>
      <c r="D19" s="253">
        <f>SUM(D20:D27)</f>
        <v>1305032655</v>
      </c>
      <c r="E19" s="539"/>
      <c r="F19" s="540"/>
      <c r="G19" s="540"/>
      <c r="H19" s="540"/>
      <c r="I19" s="538"/>
      <c r="J19" s="538"/>
    </row>
    <row r="20" spans="1:10" ht="24.95" customHeight="1" x14ac:dyDescent="0.2">
      <c r="A20" s="453" t="s">
        <v>547</v>
      </c>
      <c r="B20" s="346">
        <v>307</v>
      </c>
      <c r="C20" s="85">
        <v>485651327.44</v>
      </c>
      <c r="D20" s="85">
        <v>396483447</v>
      </c>
      <c r="E20" s="539"/>
      <c r="F20" s="540"/>
      <c r="G20" s="540"/>
      <c r="H20" s="540"/>
      <c r="I20" s="538"/>
      <c r="J20" s="538"/>
    </row>
    <row r="21" spans="1:10" ht="15.6" customHeight="1" x14ac:dyDescent="0.2">
      <c r="A21" s="454" t="s">
        <v>548</v>
      </c>
      <c r="B21" s="348">
        <v>308</v>
      </c>
      <c r="C21" s="86">
        <v>0</v>
      </c>
      <c r="D21" s="86">
        <v>0</v>
      </c>
      <c r="E21" s="539"/>
      <c r="F21" s="540"/>
      <c r="G21" s="540"/>
      <c r="H21" s="540"/>
      <c r="I21" s="538"/>
      <c r="J21" s="538"/>
    </row>
    <row r="22" spans="1:10" ht="15.6" customHeight="1" x14ac:dyDescent="0.2">
      <c r="A22" s="454" t="s">
        <v>549</v>
      </c>
      <c r="B22" s="348">
        <v>309</v>
      </c>
      <c r="C22" s="86">
        <v>343990716</v>
      </c>
      <c r="D22" s="86">
        <v>335788534</v>
      </c>
      <c r="E22" s="539"/>
      <c r="F22" s="540"/>
      <c r="G22" s="540"/>
      <c r="H22" s="540"/>
      <c r="I22" s="538"/>
      <c r="J22" s="538"/>
    </row>
    <row r="23" spans="1:10" ht="15.6" customHeight="1" x14ac:dyDescent="0.2">
      <c r="A23" s="454" t="s">
        <v>550</v>
      </c>
      <c r="B23" s="348">
        <v>310</v>
      </c>
      <c r="C23" s="86">
        <v>172467858</v>
      </c>
      <c r="D23" s="86">
        <v>158626232</v>
      </c>
      <c r="E23" s="539"/>
      <c r="F23" s="540"/>
      <c r="G23" s="540"/>
      <c r="H23" s="540"/>
      <c r="I23" s="538"/>
      <c r="J23" s="538"/>
    </row>
    <row r="24" spans="1:10" ht="15.6" customHeight="1" x14ac:dyDescent="0.2">
      <c r="A24" s="454" t="s">
        <v>551</v>
      </c>
      <c r="B24" s="348">
        <v>311</v>
      </c>
      <c r="C24" s="86">
        <v>226937370.36000001</v>
      </c>
      <c r="D24" s="86">
        <v>182745275</v>
      </c>
      <c r="E24" s="539"/>
      <c r="F24" s="540"/>
      <c r="G24" s="540"/>
      <c r="H24" s="540"/>
      <c r="I24" s="538"/>
      <c r="J24" s="538"/>
    </row>
    <row r="25" spans="1:10" ht="15.6" customHeight="1" x14ac:dyDescent="0.2">
      <c r="A25" s="454" t="s">
        <v>552</v>
      </c>
      <c r="B25" s="348">
        <v>312</v>
      </c>
      <c r="C25" s="86">
        <v>0</v>
      </c>
      <c r="D25" s="86">
        <v>0</v>
      </c>
      <c r="E25" s="539"/>
      <c r="F25" s="540"/>
      <c r="G25" s="540"/>
      <c r="H25" s="540"/>
      <c r="I25" s="538"/>
      <c r="J25" s="538"/>
    </row>
    <row r="26" spans="1:10" ht="15.6" customHeight="1" x14ac:dyDescent="0.2">
      <c r="A26" s="454" t="s">
        <v>553</v>
      </c>
      <c r="B26" s="348">
        <v>313</v>
      </c>
      <c r="C26" s="86">
        <v>26117647.039999999</v>
      </c>
      <c r="D26" s="86">
        <v>30450921</v>
      </c>
      <c r="E26" s="539"/>
      <c r="F26" s="540"/>
      <c r="G26" s="540"/>
      <c r="H26" s="540"/>
      <c r="I26" s="538"/>
      <c r="J26" s="538"/>
    </row>
    <row r="27" spans="1:10" ht="15.6" customHeight="1" x14ac:dyDescent="0.2">
      <c r="A27" s="455" t="s">
        <v>554</v>
      </c>
      <c r="B27" s="350">
        <v>314</v>
      </c>
      <c r="C27" s="87">
        <v>192087530.31</v>
      </c>
      <c r="D27" s="87">
        <v>200938246</v>
      </c>
      <c r="E27" s="539"/>
      <c r="F27" s="540"/>
      <c r="G27" s="541"/>
      <c r="H27" s="541"/>
      <c r="I27" s="538"/>
      <c r="J27" s="538"/>
    </row>
    <row r="28" spans="1:10" ht="15.6" customHeight="1" x14ac:dyDescent="0.2">
      <c r="A28" s="456" t="s">
        <v>555</v>
      </c>
      <c r="B28" s="352">
        <v>315</v>
      </c>
      <c r="C28" s="252">
        <f>IF(C13-C19&gt;0,C13-C19,0)</f>
        <v>0</v>
      </c>
      <c r="D28" s="253">
        <f>IF(D13-D19&gt;0,D13-D19,0)</f>
        <v>0</v>
      </c>
      <c r="E28" s="249"/>
      <c r="F28" s="540"/>
      <c r="G28" s="540"/>
      <c r="H28" s="541"/>
      <c r="I28" s="541"/>
      <c r="J28" s="239"/>
    </row>
    <row r="29" spans="1:10" ht="15.6" customHeight="1" x14ac:dyDescent="0.2">
      <c r="A29" s="457" t="s">
        <v>556</v>
      </c>
      <c r="B29" s="458">
        <v>316</v>
      </c>
      <c r="C29" s="254">
        <f>IF(C19-C13&gt;0,C19-C13,0)</f>
        <v>67473762.700000048</v>
      </c>
      <c r="D29" s="255">
        <f>IF(D19-D13&gt;0,D19-D13,0)</f>
        <v>9407280</v>
      </c>
      <c r="E29" s="539"/>
      <c r="F29" s="540"/>
      <c r="G29" s="541"/>
      <c r="H29" s="541"/>
      <c r="I29" s="541"/>
      <c r="J29" s="541"/>
    </row>
    <row r="30" spans="1:10" ht="15.6" customHeight="1" x14ac:dyDescent="0.2">
      <c r="A30" s="449" t="s">
        <v>557</v>
      </c>
      <c r="B30" s="450" t="s">
        <v>597</v>
      </c>
      <c r="C30" s="256"/>
      <c r="D30" s="257"/>
      <c r="E30" s="539"/>
      <c r="F30" s="540"/>
      <c r="G30" s="541"/>
      <c r="H30" s="541"/>
      <c r="I30" s="541"/>
      <c r="J30" s="541"/>
    </row>
    <row r="31" spans="1:10" ht="15.6" customHeight="1" x14ac:dyDescent="0.2">
      <c r="A31" s="451" t="s">
        <v>558</v>
      </c>
      <c r="B31" s="452">
        <v>317</v>
      </c>
      <c r="C31" s="250">
        <f>SUM(C32:C39)</f>
        <v>341534614.21000004</v>
      </c>
      <c r="D31" s="251">
        <f>SUM(D32:D39)</f>
        <v>347410871</v>
      </c>
      <c r="E31" s="539"/>
      <c r="F31" s="540"/>
      <c r="G31" s="540"/>
      <c r="H31" s="540"/>
      <c r="I31" s="540"/>
      <c r="J31" s="540"/>
    </row>
    <row r="32" spans="1:10" ht="15.6" customHeight="1" x14ac:dyDescent="0.2">
      <c r="A32" s="453" t="s">
        <v>559</v>
      </c>
      <c r="B32" s="346">
        <v>318</v>
      </c>
      <c r="C32" s="85">
        <v>0</v>
      </c>
      <c r="D32" s="85">
        <v>0</v>
      </c>
      <c r="E32" s="539"/>
      <c r="F32" s="540"/>
      <c r="G32" s="540"/>
      <c r="H32" s="540"/>
      <c r="I32" s="540"/>
      <c r="J32" s="540"/>
    </row>
    <row r="33" spans="1:10" ht="15.6" customHeight="1" x14ac:dyDescent="0.2">
      <c r="A33" s="454" t="s">
        <v>560</v>
      </c>
      <c r="B33" s="348">
        <v>319</v>
      </c>
      <c r="C33" s="86">
        <v>23387511</v>
      </c>
      <c r="D33" s="86">
        <v>65039958</v>
      </c>
      <c r="E33" s="539"/>
      <c r="F33" s="540"/>
      <c r="G33" s="540"/>
      <c r="H33" s="540"/>
      <c r="I33" s="540"/>
      <c r="J33" s="239"/>
    </row>
    <row r="34" spans="1:10" ht="24.95" customHeight="1" x14ac:dyDescent="0.2">
      <c r="A34" s="454" t="s">
        <v>561</v>
      </c>
      <c r="B34" s="348">
        <v>320</v>
      </c>
      <c r="C34" s="86">
        <v>55437293.210000001</v>
      </c>
      <c r="D34" s="86">
        <v>45174496</v>
      </c>
      <c r="E34" s="539"/>
      <c r="F34" s="540"/>
      <c r="G34" s="540"/>
      <c r="H34" s="540"/>
      <c r="I34" s="538"/>
      <c r="J34" s="538"/>
    </row>
    <row r="35" spans="1:10" ht="24.95" customHeight="1" x14ac:dyDescent="0.2">
      <c r="A35" s="454" t="s">
        <v>562</v>
      </c>
      <c r="B35" s="348">
        <v>321</v>
      </c>
      <c r="C35" s="86">
        <v>0</v>
      </c>
      <c r="D35" s="86">
        <v>0</v>
      </c>
      <c r="E35" s="539"/>
      <c r="F35" s="540"/>
      <c r="G35" s="540"/>
      <c r="H35" s="540"/>
      <c r="I35" s="538"/>
      <c r="J35" s="538"/>
    </row>
    <row r="36" spans="1:10" ht="15.6" customHeight="1" x14ac:dyDescent="0.2">
      <c r="A36" s="454" t="s">
        <v>563</v>
      </c>
      <c r="B36" s="348">
        <v>322</v>
      </c>
      <c r="C36" s="86">
        <v>0</v>
      </c>
      <c r="D36" s="86">
        <v>0</v>
      </c>
      <c r="E36" s="539"/>
      <c r="F36" s="540"/>
      <c r="G36" s="540"/>
      <c r="H36" s="540"/>
      <c r="I36" s="538"/>
      <c r="J36" s="538"/>
    </row>
    <row r="37" spans="1:10" ht="15.6" customHeight="1" x14ac:dyDescent="0.2">
      <c r="A37" s="454" t="s">
        <v>564</v>
      </c>
      <c r="B37" s="348">
        <v>323</v>
      </c>
      <c r="C37" s="86">
        <v>232320879</v>
      </c>
      <c r="D37" s="86">
        <v>215712859</v>
      </c>
      <c r="E37" s="539"/>
      <c r="F37" s="540"/>
      <c r="G37" s="540"/>
      <c r="H37" s="540"/>
      <c r="I37" s="538"/>
      <c r="J37" s="538"/>
    </row>
    <row r="38" spans="1:10" ht="15.6" customHeight="1" x14ac:dyDescent="0.2">
      <c r="A38" s="454" t="s">
        <v>565</v>
      </c>
      <c r="B38" s="348">
        <v>324</v>
      </c>
      <c r="C38" s="86">
        <v>500000</v>
      </c>
      <c r="D38" s="86">
        <v>4960000</v>
      </c>
      <c r="E38" s="539"/>
      <c r="F38" s="540"/>
      <c r="G38" s="540"/>
      <c r="H38" s="540"/>
      <c r="I38" s="538"/>
      <c r="J38" s="538"/>
    </row>
    <row r="39" spans="1:10" ht="15.6" customHeight="1" x14ac:dyDescent="0.2">
      <c r="A39" s="455" t="s">
        <v>566</v>
      </c>
      <c r="B39" s="350">
        <v>325</v>
      </c>
      <c r="C39" s="87">
        <v>29888931</v>
      </c>
      <c r="D39" s="87">
        <v>16523558</v>
      </c>
      <c r="E39" s="539"/>
      <c r="F39" s="540"/>
      <c r="G39" s="541"/>
      <c r="H39" s="541"/>
      <c r="I39" s="538"/>
      <c r="J39" s="538"/>
    </row>
    <row r="40" spans="1:10" ht="15.6" customHeight="1" x14ac:dyDescent="0.2">
      <c r="A40" s="456" t="s">
        <v>567</v>
      </c>
      <c r="B40" s="352">
        <v>326</v>
      </c>
      <c r="C40" s="252">
        <f>SUM(C41:C48)</f>
        <v>229490419</v>
      </c>
      <c r="D40" s="253">
        <f>SUM(D41:D48)</f>
        <v>268378413</v>
      </c>
      <c r="E40" s="539"/>
      <c r="F40" s="540"/>
      <c r="G40" s="540"/>
      <c r="H40" s="540"/>
      <c r="I40" s="538"/>
      <c r="J40" s="538"/>
    </row>
    <row r="41" spans="1:10" ht="15.6" customHeight="1" x14ac:dyDescent="0.2">
      <c r="A41" s="453" t="s">
        <v>568</v>
      </c>
      <c r="B41" s="346">
        <v>327</v>
      </c>
      <c r="C41" s="85">
        <v>0</v>
      </c>
      <c r="D41" s="85">
        <v>0</v>
      </c>
      <c r="E41" s="539"/>
      <c r="F41" s="540"/>
      <c r="G41" s="540"/>
      <c r="H41" s="540"/>
      <c r="I41" s="538"/>
      <c r="J41" s="538"/>
    </row>
    <row r="42" spans="1:10" ht="15.6" customHeight="1" x14ac:dyDescent="0.2">
      <c r="A42" s="454" t="s">
        <v>569</v>
      </c>
      <c r="B42" s="348">
        <v>328</v>
      </c>
      <c r="C42" s="86">
        <v>12256832.66</v>
      </c>
      <c r="D42" s="86">
        <v>12957116</v>
      </c>
      <c r="E42" s="539"/>
      <c r="F42" s="540"/>
      <c r="G42" s="540"/>
      <c r="H42" s="540"/>
      <c r="I42" s="538"/>
      <c r="J42" s="538"/>
    </row>
    <row r="43" spans="1:10" ht="24.95" customHeight="1" x14ac:dyDescent="0.2">
      <c r="A43" s="454" t="s">
        <v>570</v>
      </c>
      <c r="B43" s="348">
        <v>329</v>
      </c>
      <c r="C43" s="86">
        <v>2396087.34</v>
      </c>
      <c r="D43" s="86">
        <v>12969348</v>
      </c>
      <c r="E43" s="539"/>
      <c r="F43" s="540"/>
      <c r="G43" s="540"/>
      <c r="H43" s="540"/>
      <c r="I43" s="538"/>
      <c r="J43" s="538"/>
    </row>
    <row r="44" spans="1:10" ht="24.95" customHeight="1" x14ac:dyDescent="0.2">
      <c r="A44" s="454" t="s">
        <v>571</v>
      </c>
      <c r="B44" s="348">
        <v>330</v>
      </c>
      <c r="C44" s="86">
        <v>0</v>
      </c>
      <c r="D44" s="86">
        <v>0</v>
      </c>
      <c r="E44" s="539"/>
      <c r="F44" s="540"/>
      <c r="G44" s="540"/>
      <c r="H44" s="540"/>
      <c r="I44" s="538"/>
      <c r="J44" s="538"/>
    </row>
    <row r="45" spans="1:10" ht="15.6" customHeight="1" x14ac:dyDescent="0.2">
      <c r="A45" s="454" t="s">
        <v>572</v>
      </c>
      <c r="B45" s="348">
        <v>331</v>
      </c>
      <c r="C45" s="86">
        <v>0</v>
      </c>
      <c r="D45" s="86">
        <v>0</v>
      </c>
      <c r="E45" s="539"/>
      <c r="F45" s="540"/>
      <c r="G45" s="540"/>
      <c r="H45" s="540"/>
      <c r="I45" s="538"/>
      <c r="J45" s="538"/>
    </row>
    <row r="46" spans="1:10" ht="15.6" customHeight="1" x14ac:dyDescent="0.2">
      <c r="A46" s="454" t="s">
        <v>573</v>
      </c>
      <c r="B46" s="348">
        <v>332</v>
      </c>
      <c r="C46" s="86">
        <v>214837499</v>
      </c>
      <c r="D46" s="86">
        <v>242451949</v>
      </c>
      <c r="E46" s="539"/>
      <c r="F46" s="540"/>
      <c r="G46" s="540"/>
      <c r="H46" s="540"/>
      <c r="I46" s="538"/>
      <c r="J46" s="538"/>
    </row>
    <row r="47" spans="1:10" ht="15.6" customHeight="1" x14ac:dyDescent="0.2">
      <c r="A47" s="454" t="s">
        <v>574</v>
      </c>
      <c r="B47" s="348">
        <v>333</v>
      </c>
      <c r="C47" s="86">
        <v>0</v>
      </c>
      <c r="D47" s="86">
        <v>0</v>
      </c>
      <c r="E47" s="539"/>
      <c r="F47" s="540"/>
      <c r="G47" s="540"/>
      <c r="H47" s="540"/>
      <c r="I47" s="538"/>
      <c r="J47" s="538"/>
    </row>
    <row r="48" spans="1:10" ht="15.6" customHeight="1" x14ac:dyDescent="0.2">
      <c r="A48" s="455" t="s">
        <v>575</v>
      </c>
      <c r="B48" s="350">
        <v>334</v>
      </c>
      <c r="C48" s="87">
        <v>0</v>
      </c>
      <c r="D48" s="87">
        <v>0</v>
      </c>
      <c r="E48" s="539"/>
      <c r="F48" s="540"/>
      <c r="G48" s="541"/>
      <c r="H48" s="541"/>
      <c r="I48" s="538"/>
      <c r="J48" s="538"/>
    </row>
    <row r="49" spans="1:10" ht="15.6" customHeight="1" x14ac:dyDescent="0.2">
      <c r="A49" s="456" t="s">
        <v>576</v>
      </c>
      <c r="B49" s="352">
        <v>335</v>
      </c>
      <c r="C49" s="252">
        <f>-IF(C40-C31&lt;0,C40-C31,0)</f>
        <v>112044195.21000004</v>
      </c>
      <c r="D49" s="253">
        <f>IF(D31-D40&gt;0,D31-D40,0)</f>
        <v>79032458</v>
      </c>
      <c r="E49" s="539"/>
      <c r="F49" s="540"/>
      <c r="G49" s="541"/>
      <c r="H49" s="541"/>
      <c r="I49" s="538"/>
      <c r="J49" s="538"/>
    </row>
    <row r="50" spans="1:10" ht="15.6" customHeight="1" x14ac:dyDescent="0.2">
      <c r="A50" s="457" t="s">
        <v>577</v>
      </c>
      <c r="B50" s="458">
        <v>336</v>
      </c>
      <c r="C50" s="254">
        <f>IF(C40-C31&gt;0,C40-C31,0)</f>
        <v>0</v>
      </c>
      <c r="D50" s="255">
        <f>IF(D40-D31&gt;0,D40-D31,0)</f>
        <v>0</v>
      </c>
      <c r="E50" s="539"/>
      <c r="F50" s="540"/>
      <c r="G50" s="541"/>
      <c r="H50" s="541"/>
      <c r="I50" s="538"/>
      <c r="J50" s="538"/>
    </row>
    <row r="51" spans="1:10" ht="15.6" customHeight="1" x14ac:dyDescent="0.2">
      <c r="A51" s="449" t="s">
        <v>578</v>
      </c>
      <c r="B51" s="450" t="s">
        <v>598</v>
      </c>
      <c r="C51" s="256"/>
      <c r="D51" s="257"/>
      <c r="E51" s="543"/>
      <c r="F51" s="541"/>
      <c r="G51" s="541"/>
      <c r="H51" s="541"/>
      <c r="I51" s="538"/>
      <c r="J51" s="538"/>
    </row>
    <row r="52" spans="1:10" ht="15.6" customHeight="1" x14ac:dyDescent="0.2">
      <c r="A52" s="451" t="s">
        <v>579</v>
      </c>
      <c r="B52" s="452">
        <v>337</v>
      </c>
      <c r="C52" s="250">
        <v>0</v>
      </c>
      <c r="D52" s="251">
        <f>SUM(D53:D55)</f>
        <v>0</v>
      </c>
      <c r="E52" s="543"/>
      <c r="F52" s="541"/>
      <c r="G52" s="540"/>
      <c r="H52" s="540"/>
      <c r="I52" s="538"/>
      <c r="J52" s="538"/>
    </row>
    <row r="53" spans="1:10" ht="15.6" customHeight="1" x14ac:dyDescent="0.2">
      <c r="A53" s="453" t="s">
        <v>580</v>
      </c>
      <c r="B53" s="346">
        <v>338</v>
      </c>
      <c r="C53" s="85">
        <v>0</v>
      </c>
      <c r="D53" s="85"/>
      <c r="E53" s="539"/>
      <c r="F53" s="540"/>
      <c r="G53" s="540"/>
      <c r="H53" s="540"/>
      <c r="I53" s="538"/>
      <c r="J53" s="538"/>
    </row>
    <row r="54" spans="1:10" ht="15.6" customHeight="1" x14ac:dyDescent="0.2">
      <c r="A54" s="454" t="s">
        <v>581</v>
      </c>
      <c r="B54" s="348">
        <v>339</v>
      </c>
      <c r="C54" s="86">
        <v>0</v>
      </c>
      <c r="D54" s="86"/>
      <c r="E54" s="539"/>
      <c r="F54" s="540"/>
      <c r="G54" s="540"/>
      <c r="H54" s="540"/>
      <c r="I54" s="538"/>
      <c r="J54" s="538"/>
    </row>
    <row r="55" spans="1:10" ht="15.6" customHeight="1" x14ac:dyDescent="0.2">
      <c r="A55" s="455" t="s">
        <v>582</v>
      </c>
      <c r="B55" s="350">
        <v>340</v>
      </c>
      <c r="C55" s="87">
        <v>0</v>
      </c>
      <c r="D55" s="87"/>
      <c r="E55" s="539"/>
      <c r="F55" s="540"/>
      <c r="G55" s="541"/>
      <c r="H55" s="541"/>
      <c r="I55" s="538"/>
      <c r="J55" s="538"/>
    </row>
    <row r="56" spans="1:10" ht="15.6" customHeight="1" x14ac:dyDescent="0.2">
      <c r="A56" s="456" t="s">
        <v>583</v>
      </c>
      <c r="B56" s="352">
        <v>341</v>
      </c>
      <c r="C56" s="252">
        <f>SUM(C57:C59)</f>
        <v>62363926</v>
      </c>
      <c r="D56" s="253">
        <f>SUM(D57:D59)</f>
        <v>71325309</v>
      </c>
      <c r="E56" s="543"/>
      <c r="F56" s="541"/>
      <c r="G56" s="540"/>
      <c r="H56" s="540"/>
      <c r="I56" s="538"/>
      <c r="J56" s="538"/>
    </row>
    <row r="57" spans="1:10" ht="24.95" customHeight="1" x14ac:dyDescent="0.2">
      <c r="A57" s="453" t="s">
        <v>584</v>
      </c>
      <c r="B57" s="346">
        <v>342</v>
      </c>
      <c r="C57" s="85">
        <v>0</v>
      </c>
      <c r="D57" s="85"/>
      <c r="E57" s="539"/>
      <c r="F57" s="540"/>
      <c r="G57" s="540"/>
      <c r="H57" s="540"/>
      <c r="I57" s="538"/>
      <c r="J57" s="538"/>
    </row>
    <row r="58" spans="1:10" ht="15.6" customHeight="1" x14ac:dyDescent="0.2">
      <c r="A58" s="454" t="s">
        <v>585</v>
      </c>
      <c r="B58" s="348">
        <v>343</v>
      </c>
      <c r="C58" s="86">
        <v>0</v>
      </c>
      <c r="D58" s="86"/>
      <c r="E58" s="539"/>
      <c r="F58" s="540"/>
      <c r="G58" s="540"/>
      <c r="H58" s="540"/>
      <c r="I58" s="538"/>
      <c r="J58" s="538"/>
    </row>
    <row r="59" spans="1:10" ht="15.6" customHeight="1" x14ac:dyDescent="0.2">
      <c r="A59" s="455" t="s">
        <v>586</v>
      </c>
      <c r="B59" s="350">
        <v>344</v>
      </c>
      <c r="C59" s="87">
        <v>62363926</v>
      </c>
      <c r="D59" s="480">
        <v>71325309</v>
      </c>
      <c r="E59" s="539"/>
      <c r="F59" s="540"/>
      <c r="G59" s="541"/>
      <c r="H59" s="541"/>
      <c r="I59" s="538"/>
      <c r="J59" s="538"/>
    </row>
    <row r="60" spans="1:10" ht="15.6" customHeight="1" x14ac:dyDescent="0.2">
      <c r="A60" s="456" t="s">
        <v>587</v>
      </c>
      <c r="B60" s="352">
        <v>345</v>
      </c>
      <c r="C60" s="252">
        <f>IF(C52-C56&gt;0,C52-C56,0)</f>
        <v>0</v>
      </c>
      <c r="D60" s="253">
        <f>IF(D52-D56&gt;0,D52-D56,0)</f>
        <v>0</v>
      </c>
      <c r="E60" s="539"/>
      <c r="F60" s="540"/>
      <c r="G60" s="541"/>
      <c r="H60" s="541"/>
      <c r="I60" s="538"/>
      <c r="J60" s="538"/>
    </row>
    <row r="61" spans="1:10" ht="15.6" customHeight="1" x14ac:dyDescent="0.2">
      <c r="A61" s="459" t="s">
        <v>588</v>
      </c>
      <c r="B61" s="460">
        <v>346</v>
      </c>
      <c r="C61" s="258">
        <f>IF(C56-C52&gt;0,C56-C52,0)</f>
        <v>62363926</v>
      </c>
      <c r="D61" s="259">
        <f>IF(D56-D52&gt;0,D56-D452,0)</f>
        <v>71325309</v>
      </c>
      <c r="E61" s="539"/>
      <c r="F61" s="540"/>
      <c r="G61" s="541"/>
      <c r="H61" s="541"/>
      <c r="I61" s="538"/>
      <c r="J61" s="538"/>
    </row>
    <row r="62" spans="1:10" ht="15.6" customHeight="1" x14ac:dyDescent="0.2">
      <c r="A62" s="449" t="s">
        <v>589</v>
      </c>
      <c r="B62" s="461">
        <v>347</v>
      </c>
      <c r="C62" s="88">
        <f>C13+C31+C52</f>
        <v>1721313300.6600001</v>
      </c>
      <c r="D62" s="89">
        <f>D13+D31+D52</f>
        <v>1643036246</v>
      </c>
      <c r="E62" s="539"/>
      <c r="F62" s="540"/>
      <c r="G62" s="541"/>
      <c r="H62" s="541"/>
      <c r="I62" s="538"/>
      <c r="J62" s="538"/>
    </row>
    <row r="63" spans="1:10" ht="15.6" customHeight="1" x14ac:dyDescent="0.2">
      <c r="A63" s="449" t="s">
        <v>590</v>
      </c>
      <c r="B63" s="461">
        <v>348</v>
      </c>
      <c r="C63" s="88">
        <f>C19+C40+C56</f>
        <v>1739106794.1500001</v>
      </c>
      <c r="D63" s="89">
        <f>D19+D40+D56</f>
        <v>1644736377</v>
      </c>
      <c r="E63" s="539"/>
      <c r="F63" s="540"/>
      <c r="G63" s="541"/>
      <c r="H63" s="541"/>
      <c r="I63" s="538"/>
      <c r="J63" s="538"/>
    </row>
    <row r="64" spans="1:10" ht="15.6" customHeight="1" x14ac:dyDescent="0.2">
      <c r="A64" s="449" t="s">
        <v>591</v>
      </c>
      <c r="B64" s="461">
        <v>349</v>
      </c>
      <c r="C64" s="88">
        <f>IF(C62-C63&gt;0,C62-C63,0)</f>
        <v>0</v>
      </c>
      <c r="D64" s="89">
        <f>IF(D62-D63&gt;0,D62-D63,0)</f>
        <v>0</v>
      </c>
      <c r="E64" s="539"/>
      <c r="F64" s="540"/>
      <c r="G64" s="541"/>
      <c r="H64" s="541"/>
      <c r="I64" s="538"/>
      <c r="J64" s="538"/>
    </row>
    <row r="65" spans="1:10" ht="15.6" customHeight="1" x14ac:dyDescent="0.2">
      <c r="A65" s="449" t="s">
        <v>592</v>
      </c>
      <c r="B65" s="461">
        <v>350</v>
      </c>
      <c r="C65" s="88">
        <f>IF(C63-C62&gt;0,C63-C62,0)</f>
        <v>17793493.49000001</v>
      </c>
      <c r="D65" s="89">
        <f>IF(D63-D62&gt;0,D63-D62,0)</f>
        <v>1700131</v>
      </c>
      <c r="E65" s="539"/>
      <c r="F65" s="540"/>
      <c r="G65" s="541"/>
      <c r="H65" s="541"/>
      <c r="I65" s="538"/>
      <c r="J65" s="538"/>
    </row>
    <row r="66" spans="1:10" ht="15.6" customHeight="1" x14ac:dyDescent="0.2">
      <c r="A66" s="449" t="s">
        <v>593</v>
      </c>
      <c r="B66" s="461">
        <v>351</v>
      </c>
      <c r="C66" s="88">
        <v>121980345.62999964</v>
      </c>
      <c r="D66" s="481">
        <v>123680477</v>
      </c>
      <c r="E66" s="539"/>
      <c r="F66" s="540"/>
      <c r="G66" s="541"/>
      <c r="H66" s="541"/>
      <c r="I66" s="538"/>
      <c r="J66" s="538"/>
    </row>
    <row r="67" spans="1:10" ht="24.95" customHeight="1" x14ac:dyDescent="0.2">
      <c r="A67" s="449" t="s">
        <v>594</v>
      </c>
      <c r="B67" s="461">
        <v>352</v>
      </c>
      <c r="C67" s="88">
        <v>0</v>
      </c>
      <c r="D67" s="89"/>
      <c r="E67" s="539"/>
      <c r="F67" s="540"/>
      <c r="G67" s="541"/>
      <c r="H67" s="541"/>
      <c r="I67" s="538"/>
      <c r="J67" s="538"/>
    </row>
    <row r="68" spans="1:10" ht="24.95" customHeight="1" thickBot="1" x14ac:dyDescent="0.25">
      <c r="A68" s="462" t="s">
        <v>669</v>
      </c>
      <c r="B68" s="463">
        <v>353</v>
      </c>
      <c r="C68" s="260">
        <f>C64-C65+C66+C67</f>
        <v>104186852.13999963</v>
      </c>
      <c r="D68" s="261">
        <f>D64-D65+D66+D67</f>
        <v>121980346</v>
      </c>
      <c r="E68" s="539"/>
      <c r="F68" s="540"/>
      <c r="G68" s="540"/>
      <c r="H68" s="540"/>
      <c r="I68" s="538"/>
      <c r="J68" s="538"/>
    </row>
  </sheetData>
  <sheetProtection password="B44F" sheet="1" objects="1" scenarios="1" selectLockedCells="1"/>
  <dataConsolidate/>
  <mergeCells count="179">
    <mergeCell ref="E55:F55"/>
    <mergeCell ref="G55:H55"/>
    <mergeCell ref="I55:J55"/>
    <mergeCell ref="E56:F56"/>
    <mergeCell ref="G56:H56"/>
    <mergeCell ref="I56:J56"/>
    <mergeCell ref="B3:D3"/>
    <mergeCell ref="B4:C4"/>
    <mergeCell ref="A1:B1"/>
    <mergeCell ref="A7:D7"/>
    <mergeCell ref="E33:I33"/>
    <mergeCell ref="E51:F51"/>
    <mergeCell ref="G51:H51"/>
    <mergeCell ref="I51:J51"/>
    <mergeCell ref="E48:F48"/>
    <mergeCell ref="G48:H48"/>
    <mergeCell ref="I48:J48"/>
    <mergeCell ref="E49:F49"/>
    <mergeCell ref="G49:H49"/>
    <mergeCell ref="I49:J49"/>
    <mergeCell ref="A9:A10"/>
    <mergeCell ref="C9:D9"/>
    <mergeCell ref="E26:F26"/>
    <mergeCell ref="G26:H26"/>
    <mergeCell ref="E59:F59"/>
    <mergeCell ref="G59:H59"/>
    <mergeCell ref="I59:J59"/>
    <mergeCell ref="E60:F60"/>
    <mergeCell ref="G60:H60"/>
    <mergeCell ref="I60:J60"/>
    <mergeCell ref="E57:F57"/>
    <mergeCell ref="E68:F68"/>
    <mergeCell ref="G68:H68"/>
    <mergeCell ref="I68:J68"/>
    <mergeCell ref="E65:F65"/>
    <mergeCell ref="G65:H65"/>
    <mergeCell ref="I65:J65"/>
    <mergeCell ref="E66:F66"/>
    <mergeCell ref="G57:H57"/>
    <mergeCell ref="I57:J57"/>
    <mergeCell ref="E58:F58"/>
    <mergeCell ref="G58:H58"/>
    <mergeCell ref="I58:J58"/>
    <mergeCell ref="E67:F67"/>
    <mergeCell ref="G67:H67"/>
    <mergeCell ref="I67:J67"/>
    <mergeCell ref="G66:H66"/>
    <mergeCell ref="I66:J66"/>
    <mergeCell ref="E63:F63"/>
    <mergeCell ref="G63:H63"/>
    <mergeCell ref="I63:J63"/>
    <mergeCell ref="E64:F64"/>
    <mergeCell ref="G64:H64"/>
    <mergeCell ref="I64:J64"/>
    <mergeCell ref="E61:F61"/>
    <mergeCell ref="G61:H61"/>
    <mergeCell ref="I61:J61"/>
    <mergeCell ref="E62:F62"/>
    <mergeCell ref="G62:H62"/>
    <mergeCell ref="I62:J62"/>
    <mergeCell ref="I53:J53"/>
    <mergeCell ref="I54:J54"/>
    <mergeCell ref="E53:F53"/>
    <mergeCell ref="G53:H53"/>
    <mergeCell ref="E50:F50"/>
    <mergeCell ref="G50:H50"/>
    <mergeCell ref="I50:J50"/>
    <mergeCell ref="E52:F52"/>
    <mergeCell ref="G52:H52"/>
    <mergeCell ref="I52:J52"/>
    <mergeCell ref="E54:F54"/>
    <mergeCell ref="G54:H54"/>
    <mergeCell ref="E46:F46"/>
    <mergeCell ref="G46:H46"/>
    <mergeCell ref="I46:J46"/>
    <mergeCell ref="E47:F47"/>
    <mergeCell ref="G47:H47"/>
    <mergeCell ref="I47:J47"/>
    <mergeCell ref="E44:F44"/>
    <mergeCell ref="G44:H44"/>
    <mergeCell ref="I44:J44"/>
    <mergeCell ref="E45:F45"/>
    <mergeCell ref="G45:H45"/>
    <mergeCell ref="I45:J45"/>
    <mergeCell ref="E42:F42"/>
    <mergeCell ref="G42:H42"/>
    <mergeCell ref="I42:J42"/>
    <mergeCell ref="E43:F43"/>
    <mergeCell ref="G43:H43"/>
    <mergeCell ref="I43:J43"/>
    <mergeCell ref="E40:F40"/>
    <mergeCell ref="G40:H40"/>
    <mergeCell ref="I40:J40"/>
    <mergeCell ref="E41:F41"/>
    <mergeCell ref="G41:H41"/>
    <mergeCell ref="I41:J41"/>
    <mergeCell ref="E38:F38"/>
    <mergeCell ref="G38:H38"/>
    <mergeCell ref="I38:J38"/>
    <mergeCell ref="E39:F39"/>
    <mergeCell ref="G39:H39"/>
    <mergeCell ref="I39:J39"/>
    <mergeCell ref="E36:F36"/>
    <mergeCell ref="G36:H36"/>
    <mergeCell ref="I36:J36"/>
    <mergeCell ref="E37:F37"/>
    <mergeCell ref="G37:H37"/>
    <mergeCell ref="I37:J37"/>
    <mergeCell ref="E34:F34"/>
    <mergeCell ref="G34:H34"/>
    <mergeCell ref="I34:J34"/>
    <mergeCell ref="E35:F35"/>
    <mergeCell ref="G35:H35"/>
    <mergeCell ref="I35:J35"/>
    <mergeCell ref="E32:F32"/>
    <mergeCell ref="E31:F31"/>
    <mergeCell ref="G31:J31"/>
    <mergeCell ref="G32:J32"/>
    <mergeCell ref="E29:F29"/>
    <mergeCell ref="G29:J29"/>
    <mergeCell ref="E30:F30"/>
    <mergeCell ref="G30:J30"/>
    <mergeCell ref="F28:G28"/>
    <mergeCell ref="H28:I28"/>
    <mergeCell ref="E25:F25"/>
    <mergeCell ref="G25:H25"/>
    <mergeCell ref="I25:J25"/>
    <mergeCell ref="E27:F27"/>
    <mergeCell ref="I26:J26"/>
    <mergeCell ref="G27:H27"/>
    <mergeCell ref="I27:J27"/>
    <mergeCell ref="E24:F24"/>
    <mergeCell ref="G24:H24"/>
    <mergeCell ref="I24:J24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19:F19"/>
    <mergeCell ref="G19:H19"/>
    <mergeCell ref="I19:J19"/>
    <mergeCell ref="E20:F20"/>
    <mergeCell ref="G20:H20"/>
    <mergeCell ref="I20:J20"/>
    <mergeCell ref="E17:F17"/>
    <mergeCell ref="G17:H17"/>
    <mergeCell ref="I17:J17"/>
    <mergeCell ref="E18:F18"/>
    <mergeCell ref="G18:H18"/>
    <mergeCell ref="I18:J18"/>
    <mergeCell ref="E15:F15"/>
    <mergeCell ref="G15:H15"/>
    <mergeCell ref="I15:J15"/>
    <mergeCell ref="E16:F16"/>
    <mergeCell ref="G16:H16"/>
    <mergeCell ref="I16:J16"/>
    <mergeCell ref="E13:F13"/>
    <mergeCell ref="G13:H13"/>
    <mergeCell ref="I13:J13"/>
    <mergeCell ref="E14:F14"/>
    <mergeCell ref="G14:H14"/>
    <mergeCell ref="I14:J14"/>
    <mergeCell ref="E11:F11"/>
    <mergeCell ref="G11:H11"/>
    <mergeCell ref="I11:J11"/>
    <mergeCell ref="E12:F12"/>
    <mergeCell ref="G12:H12"/>
    <mergeCell ref="I12:J12"/>
    <mergeCell ref="E9:F9"/>
    <mergeCell ref="G9:H9"/>
    <mergeCell ref="I9:J9"/>
    <mergeCell ref="E10:F10"/>
    <mergeCell ref="G10:H10"/>
    <mergeCell ref="I10:J10"/>
  </mergeCells>
  <hyperlinks>
    <hyperlink ref="A1:B1" location="'ФИ-Почетна'!A1" display="почетна" xr:uid="{00000000-0004-0000-0300-000000000000}"/>
  </hyperlinks>
  <pageMargins left="0.19685039370078741" right="0.19685039370078741" top="0.19685039370078741" bottom="0.59055118110236227" header="0.19685039370078741" footer="0.19685039370078741"/>
  <pageSetup paperSize="9" scale="90" orientation="portrait" r:id="rId1"/>
  <headerFooter>
    <oddHeader>&amp;R&amp;P(&amp;N)</oddHeader>
    <oddFooter>&amp;LИзработил:________________&amp;CКонтролирал:_____________&amp;RОдобрил:__________________</oddFooter>
  </headerFooter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45"/>
  <sheetViews>
    <sheetView showGridLines="0" topLeftCell="A16" zoomScale="96" zoomScaleNormal="96" workbookViewId="0">
      <selection activeCell="E36" sqref="E36"/>
    </sheetView>
  </sheetViews>
  <sheetFormatPr defaultColWidth="9.140625" defaultRowHeight="12.75" x14ac:dyDescent="0.2"/>
  <cols>
    <col min="1" max="1" width="37.42578125" style="227" customWidth="1"/>
    <col min="2" max="2" width="5.5703125" style="276" customWidth="1"/>
    <col min="3" max="3" width="11.140625" customWidth="1"/>
    <col min="4" max="4" width="9.28515625" customWidth="1"/>
    <col min="8" max="8" width="8.28515625" customWidth="1"/>
    <col min="14" max="14" width="10" customWidth="1"/>
  </cols>
  <sheetData>
    <row r="1" spans="1:14" x14ac:dyDescent="0.2">
      <c r="A1" s="513" t="s">
        <v>537</v>
      </c>
      <c r="B1" s="513"/>
    </row>
    <row r="2" spans="1:14" ht="15" customHeight="1" x14ac:dyDescent="0.2">
      <c r="A2" s="141"/>
      <c r="B2" s="142"/>
    </row>
    <row r="3" spans="1:14" ht="15" customHeight="1" x14ac:dyDescent="0.2">
      <c r="A3" s="143" t="s">
        <v>522</v>
      </c>
      <c r="B3" s="544" t="str">
        <f>'ФИ-Почетна'!$C$21</f>
        <v>МАКЕДОНИЈА осигурување АД Скопје - Виена Иншуренс Груп</v>
      </c>
      <c r="C3" s="544"/>
      <c r="D3" s="544"/>
      <c r="E3" s="544"/>
    </row>
    <row r="4" spans="1:14" ht="15" customHeight="1" x14ac:dyDescent="0.2">
      <c r="A4" s="143" t="s">
        <v>524</v>
      </c>
      <c r="B4" s="544" t="str">
        <f>'ФИ-Почетна'!$C$24</f>
        <v>01.01 - 31.12</v>
      </c>
      <c r="C4" s="544"/>
      <c r="D4" s="262"/>
      <c r="E4" s="262"/>
    </row>
    <row r="5" spans="1:14" ht="15" customHeight="1" x14ac:dyDescent="0.2">
      <c r="A5" s="143" t="s">
        <v>525</v>
      </c>
      <c r="B5" s="544">
        <f>'ФИ-Почетна'!$C$25</f>
        <v>2023</v>
      </c>
      <c r="C5" s="544"/>
      <c r="D5" s="262"/>
      <c r="E5" s="262"/>
    </row>
    <row r="6" spans="1:14" ht="15" customHeight="1" x14ac:dyDescent="0.2">
      <c r="A6" s="143" t="s">
        <v>716</v>
      </c>
      <c r="B6" s="263" t="str">
        <f>'ФИ-Почетна'!$C$26</f>
        <v>не</v>
      </c>
      <c r="C6" s="263"/>
      <c r="D6" s="262"/>
      <c r="E6" s="262"/>
    </row>
    <row r="7" spans="1:14" ht="18.75" thickBot="1" x14ac:dyDescent="0.3">
      <c r="A7" s="545" t="s">
        <v>599</v>
      </c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</row>
    <row r="8" spans="1:14" ht="14.25" customHeight="1" thickTop="1" x14ac:dyDescent="0.2">
      <c r="A8" s="552" t="s">
        <v>665</v>
      </c>
      <c r="B8" s="555" t="s">
        <v>533</v>
      </c>
      <c r="C8" s="557" t="s">
        <v>600</v>
      </c>
      <c r="D8" s="559" t="s">
        <v>601</v>
      </c>
      <c r="E8" s="264" t="s">
        <v>602</v>
      </c>
      <c r="F8" s="265" t="s">
        <v>602</v>
      </c>
      <c r="G8" s="266" t="s">
        <v>602</v>
      </c>
      <c r="H8" s="265" t="s">
        <v>602</v>
      </c>
      <c r="I8" s="267" t="s">
        <v>602</v>
      </c>
      <c r="J8" s="557" t="s">
        <v>672</v>
      </c>
      <c r="K8" s="561" t="s">
        <v>603</v>
      </c>
      <c r="L8" s="561" t="s">
        <v>670</v>
      </c>
      <c r="M8" s="561" t="s">
        <v>671</v>
      </c>
      <c r="N8" s="550" t="s">
        <v>604</v>
      </c>
    </row>
    <row r="9" spans="1:14" ht="79.5" customHeight="1" x14ac:dyDescent="0.2">
      <c r="A9" s="553"/>
      <c r="B9" s="517"/>
      <c r="C9" s="558"/>
      <c r="D9" s="560"/>
      <c r="E9" s="268" t="s">
        <v>666</v>
      </c>
      <c r="F9" s="149" t="s">
        <v>667</v>
      </c>
      <c r="G9" s="149" t="s">
        <v>605</v>
      </c>
      <c r="H9" s="149" t="s">
        <v>606</v>
      </c>
      <c r="I9" s="269" t="s">
        <v>607</v>
      </c>
      <c r="J9" s="558"/>
      <c r="K9" s="562"/>
      <c r="L9" s="562"/>
      <c r="M9" s="562"/>
      <c r="N9" s="551"/>
    </row>
    <row r="10" spans="1:14" ht="24.95" customHeight="1" x14ac:dyDescent="0.2">
      <c r="A10" s="554"/>
      <c r="B10" s="556"/>
      <c r="C10" s="270">
        <v>1</v>
      </c>
      <c r="D10" s="271">
        <v>2</v>
      </c>
      <c r="E10" s="272">
        <v>3</v>
      </c>
      <c r="F10" s="273">
        <v>4</v>
      </c>
      <c r="G10" s="273">
        <v>5</v>
      </c>
      <c r="H10" s="273">
        <v>6</v>
      </c>
      <c r="I10" s="274" t="s">
        <v>608</v>
      </c>
      <c r="J10" s="270">
        <v>8</v>
      </c>
      <c r="K10" s="273">
        <v>9</v>
      </c>
      <c r="L10" s="273">
        <v>10</v>
      </c>
      <c r="M10" s="273">
        <v>11</v>
      </c>
      <c r="N10" s="275" t="s">
        <v>609</v>
      </c>
    </row>
    <row r="11" spans="1:14" ht="22.5" x14ac:dyDescent="0.2">
      <c r="A11" s="464" t="s">
        <v>664</v>
      </c>
      <c r="B11" s="465" t="s">
        <v>633</v>
      </c>
      <c r="C11" s="115">
        <v>888308064</v>
      </c>
      <c r="D11" s="116">
        <v>0</v>
      </c>
      <c r="E11" s="117">
        <v>291345406.48000002</v>
      </c>
      <c r="F11" s="118">
        <v>0</v>
      </c>
      <c r="G11" s="118">
        <v>0</v>
      </c>
      <c r="H11" s="118">
        <v>8686980</v>
      </c>
      <c r="I11" s="277">
        <v>300032386.48000002</v>
      </c>
      <c r="J11" s="115">
        <v>0</v>
      </c>
      <c r="K11" s="118">
        <v>226138961.10000002</v>
      </c>
      <c r="L11" s="118">
        <v>211687672.76000011</v>
      </c>
      <c r="M11" s="118">
        <v>55015230.455999732</v>
      </c>
      <c r="N11" s="278">
        <v>1681182314.796</v>
      </c>
    </row>
    <row r="12" spans="1:14" ht="15.2" customHeight="1" x14ac:dyDescent="0.2">
      <c r="A12" s="466" t="s">
        <v>610</v>
      </c>
      <c r="B12" s="467" t="s">
        <v>631</v>
      </c>
      <c r="C12" s="90"/>
      <c r="D12" s="91"/>
      <c r="E12" s="92"/>
      <c r="F12" s="93"/>
      <c r="G12" s="93"/>
      <c r="H12" s="93"/>
      <c r="I12" s="279">
        <v>0</v>
      </c>
      <c r="J12" s="90"/>
      <c r="K12" s="93"/>
      <c r="L12" s="93"/>
      <c r="M12" s="93"/>
      <c r="N12" s="280">
        <v>0</v>
      </c>
    </row>
    <row r="13" spans="1:14" ht="15.2" customHeight="1" x14ac:dyDescent="0.2">
      <c r="A13" s="466" t="s">
        <v>611</v>
      </c>
      <c r="B13" s="467" t="s">
        <v>632</v>
      </c>
      <c r="C13" s="94"/>
      <c r="D13" s="95"/>
      <c r="E13" s="96"/>
      <c r="F13" s="97"/>
      <c r="G13" s="97"/>
      <c r="H13" s="97"/>
      <c r="I13" s="281">
        <v>0</v>
      </c>
      <c r="J13" s="94"/>
      <c r="K13" s="97"/>
      <c r="L13" s="97"/>
      <c r="M13" s="97"/>
      <c r="N13" s="282">
        <v>0</v>
      </c>
    </row>
    <row r="14" spans="1:14" ht="22.5" x14ac:dyDescent="0.2">
      <c r="A14" s="468" t="s">
        <v>612</v>
      </c>
      <c r="B14" s="469" t="s">
        <v>634</v>
      </c>
      <c r="C14" s="98">
        <v>888308064</v>
      </c>
      <c r="D14" s="99">
        <v>0</v>
      </c>
      <c r="E14" s="100">
        <v>291345406.48000002</v>
      </c>
      <c r="F14" s="98">
        <v>0</v>
      </c>
      <c r="G14" s="101">
        <v>0</v>
      </c>
      <c r="H14" s="101">
        <v>8686980</v>
      </c>
      <c r="I14" s="283">
        <v>300032386.48000002</v>
      </c>
      <c r="J14" s="98">
        <v>0</v>
      </c>
      <c r="K14" s="101">
        <v>226138961.10000002</v>
      </c>
      <c r="L14" s="101">
        <v>211687672.76000011</v>
      </c>
      <c r="M14" s="101">
        <v>55015230.455999732</v>
      </c>
      <c r="N14" s="284">
        <v>1681182314.796</v>
      </c>
    </row>
    <row r="15" spans="1:14" ht="22.5" x14ac:dyDescent="0.2">
      <c r="A15" s="468" t="s">
        <v>613</v>
      </c>
      <c r="B15" s="469" t="s">
        <v>635</v>
      </c>
      <c r="C15" s="98">
        <v>0</v>
      </c>
      <c r="D15" s="99">
        <v>0</v>
      </c>
      <c r="E15" s="100">
        <v>0</v>
      </c>
      <c r="F15" s="98">
        <v>0</v>
      </c>
      <c r="G15" s="101">
        <v>0</v>
      </c>
      <c r="H15" s="101">
        <v>0</v>
      </c>
      <c r="I15" s="283">
        <v>0</v>
      </c>
      <c r="J15" s="98">
        <v>0</v>
      </c>
      <c r="K15" s="101">
        <v>0</v>
      </c>
      <c r="L15" s="101">
        <v>0</v>
      </c>
      <c r="M15" s="101">
        <v>40033554.779999971</v>
      </c>
      <c r="N15" s="284">
        <v>40033554.779999971</v>
      </c>
    </row>
    <row r="16" spans="1:14" ht="22.5" x14ac:dyDescent="0.2">
      <c r="A16" s="466" t="s">
        <v>613</v>
      </c>
      <c r="B16" s="467" t="s">
        <v>636</v>
      </c>
      <c r="C16" s="90">
        <v>0</v>
      </c>
      <c r="D16" s="91">
        <v>0</v>
      </c>
      <c r="E16" s="102">
        <v>0</v>
      </c>
      <c r="F16" s="90">
        <v>0</v>
      </c>
      <c r="G16" s="93">
        <v>0</v>
      </c>
      <c r="H16" s="93">
        <v>0</v>
      </c>
      <c r="I16" s="279">
        <v>0</v>
      </c>
      <c r="J16" s="90">
        <v>0</v>
      </c>
      <c r="K16" s="93">
        <v>0</v>
      </c>
      <c r="L16" s="93">
        <v>0</v>
      </c>
      <c r="M16" s="93">
        <v>40033554.779999971</v>
      </c>
      <c r="N16" s="280">
        <v>40033554.779999971</v>
      </c>
    </row>
    <row r="17" spans="1:14" x14ac:dyDescent="0.2">
      <c r="A17" s="466" t="s">
        <v>614</v>
      </c>
      <c r="B17" s="467" t="s">
        <v>637</v>
      </c>
      <c r="C17" s="90">
        <v>0</v>
      </c>
      <c r="D17" s="91">
        <v>0</v>
      </c>
      <c r="E17" s="102">
        <v>0</v>
      </c>
      <c r="F17" s="90">
        <v>0</v>
      </c>
      <c r="G17" s="93">
        <v>0</v>
      </c>
      <c r="H17" s="93">
        <v>0</v>
      </c>
      <c r="I17" s="279">
        <v>0</v>
      </c>
      <c r="J17" s="90">
        <v>0</v>
      </c>
      <c r="K17" s="93">
        <v>-56911714.679999992</v>
      </c>
      <c r="L17" s="93">
        <v>0</v>
      </c>
      <c r="M17" s="93">
        <v>0</v>
      </c>
      <c r="N17" s="280">
        <v>-56911714.679999992</v>
      </c>
    </row>
    <row r="18" spans="1:14" ht="22.5" x14ac:dyDescent="0.2">
      <c r="A18" s="466" t="s">
        <v>615</v>
      </c>
      <c r="B18" s="467" t="s">
        <v>638</v>
      </c>
      <c r="C18" s="90">
        <v>0</v>
      </c>
      <c r="D18" s="91">
        <v>0</v>
      </c>
      <c r="E18" s="102">
        <v>0</v>
      </c>
      <c r="F18" s="90">
        <v>0</v>
      </c>
      <c r="G18" s="93">
        <v>0</v>
      </c>
      <c r="H18" s="93">
        <v>0</v>
      </c>
      <c r="I18" s="279">
        <v>0</v>
      </c>
      <c r="J18" s="90">
        <v>0</v>
      </c>
      <c r="K18" s="93">
        <v>-0.37999999523162842</v>
      </c>
      <c r="L18" s="93">
        <v>0</v>
      </c>
      <c r="M18" s="93">
        <v>0</v>
      </c>
      <c r="N18" s="280">
        <v>-0.37999999523162842</v>
      </c>
    </row>
    <row r="19" spans="1:14" ht="24.95" customHeight="1" x14ac:dyDescent="0.2">
      <c r="A19" s="466" t="s">
        <v>616</v>
      </c>
      <c r="B19" s="467" t="s">
        <v>639</v>
      </c>
      <c r="C19" s="90">
        <v>0</v>
      </c>
      <c r="D19" s="91">
        <v>0</v>
      </c>
      <c r="E19" s="102">
        <v>0</v>
      </c>
      <c r="F19" s="90">
        <v>0</v>
      </c>
      <c r="G19" s="93">
        <v>0</v>
      </c>
      <c r="H19" s="93">
        <v>0</v>
      </c>
      <c r="I19" s="279">
        <v>0</v>
      </c>
      <c r="J19" s="90">
        <v>0</v>
      </c>
      <c r="K19" s="93">
        <v>4615946.5600000024</v>
      </c>
      <c r="L19" s="93">
        <v>0</v>
      </c>
      <c r="M19" s="93">
        <v>0</v>
      </c>
      <c r="N19" s="280">
        <v>4615946.5600000024</v>
      </c>
    </row>
    <row r="20" spans="1:14" ht="24.95" customHeight="1" x14ac:dyDescent="0.2">
      <c r="A20" s="466" t="s">
        <v>617</v>
      </c>
      <c r="B20" s="467" t="s">
        <v>640</v>
      </c>
      <c r="C20" s="90">
        <v>0</v>
      </c>
      <c r="D20" s="91">
        <v>0</v>
      </c>
      <c r="E20" s="102">
        <v>0</v>
      </c>
      <c r="F20" s="90">
        <v>0</v>
      </c>
      <c r="G20" s="93">
        <v>0</v>
      </c>
      <c r="H20" s="93">
        <v>0</v>
      </c>
      <c r="I20" s="279">
        <v>0</v>
      </c>
      <c r="J20" s="90">
        <v>0</v>
      </c>
      <c r="K20" s="93">
        <v>-61527660.859999999</v>
      </c>
      <c r="L20" s="93">
        <v>0</v>
      </c>
      <c r="M20" s="93">
        <v>0</v>
      </c>
      <c r="N20" s="280">
        <v>-61527660.859999999</v>
      </c>
    </row>
    <row r="21" spans="1:14" ht="22.5" x14ac:dyDescent="0.2">
      <c r="A21" s="466" t="s">
        <v>618</v>
      </c>
      <c r="B21" s="467" t="s">
        <v>641</v>
      </c>
      <c r="C21" s="90">
        <v>0</v>
      </c>
      <c r="D21" s="91">
        <v>0</v>
      </c>
      <c r="E21" s="102">
        <v>0</v>
      </c>
      <c r="F21" s="90">
        <v>0</v>
      </c>
      <c r="G21" s="93">
        <v>0</v>
      </c>
      <c r="H21" s="93">
        <v>0</v>
      </c>
      <c r="I21" s="279">
        <v>0</v>
      </c>
      <c r="J21" s="90">
        <v>0</v>
      </c>
      <c r="K21" s="93">
        <v>0</v>
      </c>
      <c r="L21" s="93">
        <v>0</v>
      </c>
      <c r="M21" s="93">
        <v>0</v>
      </c>
      <c r="N21" s="280">
        <v>0</v>
      </c>
    </row>
    <row r="22" spans="1:14" x14ac:dyDescent="0.2">
      <c r="A22" s="468" t="s">
        <v>619</v>
      </c>
      <c r="B22" s="469" t="s">
        <v>674</v>
      </c>
      <c r="C22" s="98">
        <v>0</v>
      </c>
      <c r="D22" s="99">
        <v>0</v>
      </c>
      <c r="E22" s="100">
        <v>18338241</v>
      </c>
      <c r="F22" s="98">
        <v>0</v>
      </c>
      <c r="G22" s="101">
        <v>0</v>
      </c>
      <c r="H22" s="101">
        <v>0</v>
      </c>
      <c r="I22" s="283">
        <v>18338241</v>
      </c>
      <c r="J22" s="98">
        <v>0</v>
      </c>
      <c r="K22" s="101">
        <v>0</v>
      </c>
      <c r="L22" s="101">
        <v>-35069211</v>
      </c>
      <c r="M22" s="101">
        <v>-55015230.455999732</v>
      </c>
      <c r="N22" s="284">
        <v>-71746200.455999732</v>
      </c>
    </row>
    <row r="23" spans="1:14" ht="22.5" x14ac:dyDescent="0.2">
      <c r="A23" s="466" t="s">
        <v>620</v>
      </c>
      <c r="B23" s="467" t="s">
        <v>642</v>
      </c>
      <c r="C23" s="90">
        <v>0</v>
      </c>
      <c r="D23" s="91">
        <v>0</v>
      </c>
      <c r="E23" s="102">
        <v>0</v>
      </c>
      <c r="F23" s="90">
        <v>0</v>
      </c>
      <c r="G23" s="93">
        <v>0</v>
      </c>
      <c r="H23" s="93">
        <v>0</v>
      </c>
      <c r="I23" s="279">
        <v>0</v>
      </c>
      <c r="J23" s="90">
        <v>0</v>
      </c>
      <c r="K23" s="93">
        <v>0</v>
      </c>
      <c r="L23" s="93">
        <v>0</v>
      </c>
      <c r="M23" s="93">
        <v>0</v>
      </c>
      <c r="N23" s="280">
        <v>0</v>
      </c>
    </row>
    <row r="24" spans="1:14" ht="15.2" customHeight="1" x14ac:dyDescent="0.2">
      <c r="A24" s="466" t="s">
        <v>621</v>
      </c>
      <c r="B24" s="467" t="s">
        <v>643</v>
      </c>
      <c r="C24" s="90">
        <v>0</v>
      </c>
      <c r="D24" s="91">
        <v>0</v>
      </c>
      <c r="E24" s="102">
        <v>0</v>
      </c>
      <c r="F24" s="90">
        <v>0</v>
      </c>
      <c r="G24" s="93">
        <v>0</v>
      </c>
      <c r="H24" s="93">
        <v>0</v>
      </c>
      <c r="I24" s="279">
        <v>0</v>
      </c>
      <c r="J24" s="90">
        <v>0</v>
      </c>
      <c r="K24" s="93">
        <v>0</v>
      </c>
      <c r="L24" s="93">
        <v>0</v>
      </c>
      <c r="M24" s="93">
        <v>0</v>
      </c>
      <c r="N24" s="280">
        <v>0</v>
      </c>
    </row>
    <row r="25" spans="1:14" x14ac:dyDescent="0.2">
      <c r="A25" s="466" t="s">
        <v>622</v>
      </c>
      <c r="B25" s="467" t="s">
        <v>644</v>
      </c>
      <c r="C25" s="90">
        <v>0</v>
      </c>
      <c r="D25" s="91">
        <v>0</v>
      </c>
      <c r="E25" s="102">
        <v>0</v>
      </c>
      <c r="F25" s="90">
        <v>0</v>
      </c>
      <c r="G25" s="93">
        <v>0</v>
      </c>
      <c r="H25" s="93">
        <v>0</v>
      </c>
      <c r="I25" s="279">
        <v>0</v>
      </c>
      <c r="J25" s="90">
        <v>0</v>
      </c>
      <c r="K25" s="93">
        <v>0</v>
      </c>
      <c r="L25" s="93">
        <v>-71746200</v>
      </c>
      <c r="M25" s="93">
        <v>0</v>
      </c>
      <c r="N25" s="280">
        <v>-71746200</v>
      </c>
    </row>
    <row r="26" spans="1:14" ht="15.2" customHeight="1" x14ac:dyDescent="0.2">
      <c r="A26" s="466" t="s">
        <v>623</v>
      </c>
      <c r="B26" s="467" t="s">
        <v>645</v>
      </c>
      <c r="C26" s="90">
        <v>0</v>
      </c>
      <c r="D26" s="91">
        <v>0</v>
      </c>
      <c r="E26" s="102">
        <v>18338241</v>
      </c>
      <c r="F26" s="90">
        <v>0</v>
      </c>
      <c r="G26" s="93">
        <v>0</v>
      </c>
      <c r="H26" s="93">
        <v>0</v>
      </c>
      <c r="I26" s="279">
        <v>18338241</v>
      </c>
      <c r="J26" s="90">
        <v>0</v>
      </c>
      <c r="K26" s="93">
        <v>0</v>
      </c>
      <c r="L26" s="93">
        <v>36676989</v>
      </c>
      <c r="M26" s="93">
        <v>-55015230.455999732</v>
      </c>
      <c r="N26" s="280">
        <v>-0.45599973201751709</v>
      </c>
    </row>
    <row r="27" spans="1:14" ht="22.5" x14ac:dyDescent="0.2">
      <c r="A27" s="468" t="s">
        <v>624</v>
      </c>
      <c r="B27" s="469" t="s">
        <v>646</v>
      </c>
      <c r="C27" s="98">
        <v>888308064</v>
      </c>
      <c r="D27" s="99">
        <v>0</v>
      </c>
      <c r="E27" s="100">
        <v>309683647.48000002</v>
      </c>
      <c r="F27" s="98">
        <v>0</v>
      </c>
      <c r="G27" s="101">
        <v>0</v>
      </c>
      <c r="H27" s="101">
        <v>8686980</v>
      </c>
      <c r="I27" s="283">
        <v>318370627.48000002</v>
      </c>
      <c r="J27" s="98">
        <v>0</v>
      </c>
      <c r="K27" s="101">
        <v>169227246.42000002</v>
      </c>
      <c r="L27" s="101">
        <v>176618461.76000011</v>
      </c>
      <c r="M27" s="101">
        <v>40033554.779999971</v>
      </c>
      <c r="N27" s="284">
        <v>1592557954.4400003</v>
      </c>
    </row>
    <row r="28" spans="1:14" ht="22.5" x14ac:dyDescent="0.2">
      <c r="A28" s="468" t="s">
        <v>625</v>
      </c>
      <c r="B28" s="469" t="s">
        <v>647</v>
      </c>
      <c r="C28" s="98">
        <v>888308064</v>
      </c>
      <c r="D28" s="99">
        <v>0</v>
      </c>
      <c r="E28" s="100">
        <v>309683647.48000002</v>
      </c>
      <c r="F28" s="98">
        <v>0</v>
      </c>
      <c r="G28" s="101">
        <v>0</v>
      </c>
      <c r="H28" s="101">
        <v>8686980</v>
      </c>
      <c r="I28" s="283">
        <v>318370627.48000002</v>
      </c>
      <c r="J28" s="98">
        <v>0</v>
      </c>
      <c r="K28" s="101">
        <v>169227246.42000002</v>
      </c>
      <c r="L28" s="101">
        <v>176618461.76000011</v>
      </c>
      <c r="M28" s="101">
        <v>40033554.779999971</v>
      </c>
      <c r="N28" s="284">
        <v>1592557954.4400003</v>
      </c>
    </row>
    <row r="29" spans="1:14" ht="15.2" customHeight="1" x14ac:dyDescent="0.2">
      <c r="A29" s="466" t="s">
        <v>610</v>
      </c>
      <c r="B29" s="467" t="s">
        <v>648</v>
      </c>
      <c r="C29" s="90"/>
      <c r="D29" s="91"/>
      <c r="E29" s="102"/>
      <c r="F29" s="90"/>
      <c r="G29" s="93"/>
      <c r="H29" s="93"/>
      <c r="I29" s="279">
        <v>0</v>
      </c>
      <c r="J29" s="90"/>
      <c r="K29" s="93"/>
      <c r="L29" s="93"/>
      <c r="M29" s="93"/>
      <c r="N29" s="280">
        <v>0</v>
      </c>
    </row>
    <row r="30" spans="1:14" ht="15.2" customHeight="1" x14ac:dyDescent="0.2">
      <c r="A30" s="466" t="s">
        <v>611</v>
      </c>
      <c r="B30" s="467" t="s">
        <v>649</v>
      </c>
      <c r="C30" s="90"/>
      <c r="D30" s="91"/>
      <c r="E30" s="102"/>
      <c r="F30" s="90"/>
      <c r="G30" s="93"/>
      <c r="H30" s="93"/>
      <c r="I30" s="279">
        <v>0</v>
      </c>
      <c r="J30" s="90"/>
      <c r="K30" s="93"/>
      <c r="L30" s="93"/>
      <c r="M30" s="93"/>
      <c r="N30" s="280">
        <v>0</v>
      </c>
    </row>
    <row r="31" spans="1:14" ht="22.5" x14ac:dyDescent="0.2">
      <c r="A31" s="468" t="s">
        <v>626</v>
      </c>
      <c r="B31" s="469" t="s">
        <v>650</v>
      </c>
      <c r="C31" s="98">
        <v>888308064</v>
      </c>
      <c r="D31" s="99">
        <v>0</v>
      </c>
      <c r="E31" s="100">
        <v>309683647.48000002</v>
      </c>
      <c r="F31" s="98">
        <v>0</v>
      </c>
      <c r="G31" s="101">
        <v>0</v>
      </c>
      <c r="H31" s="101">
        <v>8686980</v>
      </c>
      <c r="I31" s="283">
        <v>318370627.48000002</v>
      </c>
      <c r="J31" s="98">
        <v>0</v>
      </c>
      <c r="K31" s="101">
        <v>169227246.42000002</v>
      </c>
      <c r="L31" s="101">
        <v>176618461.76000011</v>
      </c>
      <c r="M31" s="101">
        <v>40033554.779999971</v>
      </c>
      <c r="N31" s="284">
        <v>1592557954.4400003</v>
      </c>
    </row>
    <row r="32" spans="1:14" ht="22.5" x14ac:dyDescent="0.2">
      <c r="A32" s="468" t="s">
        <v>627</v>
      </c>
      <c r="B32" s="469" t="s">
        <v>651</v>
      </c>
      <c r="C32" s="98">
        <v>0</v>
      </c>
      <c r="D32" s="99">
        <v>0</v>
      </c>
      <c r="E32" s="100">
        <v>0</v>
      </c>
      <c r="F32" s="98">
        <v>0</v>
      </c>
      <c r="G32" s="101">
        <v>0</v>
      </c>
      <c r="H32" s="101">
        <v>0</v>
      </c>
      <c r="I32" s="283">
        <v>0</v>
      </c>
      <c r="J32" s="98">
        <v>0</v>
      </c>
      <c r="K32" s="101">
        <v>0</v>
      </c>
      <c r="L32" s="101">
        <v>0</v>
      </c>
      <c r="M32" s="101">
        <v>37106466.75</v>
      </c>
      <c r="N32" s="284">
        <v>37106466.75</v>
      </c>
    </row>
    <row r="33" spans="1:14" ht="22.5" x14ac:dyDescent="0.2">
      <c r="A33" s="466" t="s">
        <v>628</v>
      </c>
      <c r="B33" s="467" t="s">
        <v>652</v>
      </c>
      <c r="C33" s="90">
        <v>0</v>
      </c>
      <c r="D33" s="91">
        <v>0</v>
      </c>
      <c r="E33" s="102">
        <v>0</v>
      </c>
      <c r="F33" s="90">
        <v>0</v>
      </c>
      <c r="G33" s="93">
        <v>0</v>
      </c>
      <c r="H33" s="93">
        <v>0</v>
      </c>
      <c r="I33" s="279">
        <v>0</v>
      </c>
      <c r="J33" s="90">
        <v>0</v>
      </c>
      <c r="K33" s="93">
        <v>0</v>
      </c>
      <c r="L33" s="93">
        <v>0</v>
      </c>
      <c r="M33" s="93">
        <v>37106466.75</v>
      </c>
      <c r="N33" s="280">
        <v>37106466.75</v>
      </c>
    </row>
    <row r="34" spans="1:14" ht="15.2" customHeight="1" x14ac:dyDescent="0.2">
      <c r="A34" s="468" t="s">
        <v>614</v>
      </c>
      <c r="B34" s="467" t="s">
        <v>653</v>
      </c>
      <c r="C34" s="90">
        <v>0</v>
      </c>
      <c r="D34" s="91">
        <v>0</v>
      </c>
      <c r="E34" s="102">
        <v>0</v>
      </c>
      <c r="F34" s="90">
        <v>0</v>
      </c>
      <c r="G34" s="93">
        <v>0</v>
      </c>
      <c r="H34" s="93">
        <v>0</v>
      </c>
      <c r="I34" s="279">
        <v>0</v>
      </c>
      <c r="J34" s="90">
        <v>0</v>
      </c>
      <c r="K34" s="93">
        <v>-4002490.9599999944</v>
      </c>
      <c r="L34" s="93">
        <v>0</v>
      </c>
      <c r="M34" s="93">
        <v>0</v>
      </c>
      <c r="N34" s="280">
        <v>-4002490.9599999944</v>
      </c>
    </row>
    <row r="35" spans="1:14" ht="24" x14ac:dyDescent="0.2">
      <c r="A35" s="466" t="s">
        <v>615</v>
      </c>
      <c r="B35" s="467" t="s">
        <v>654</v>
      </c>
      <c r="C35" s="90">
        <v>0</v>
      </c>
      <c r="D35" s="91">
        <v>0</v>
      </c>
      <c r="E35" s="102">
        <v>0</v>
      </c>
      <c r="F35" s="90">
        <v>0</v>
      </c>
      <c r="G35" s="93">
        <v>0</v>
      </c>
      <c r="H35" s="93">
        <v>0</v>
      </c>
      <c r="I35" s="279">
        <v>0</v>
      </c>
      <c r="J35" s="90">
        <v>0</v>
      </c>
      <c r="K35" s="93">
        <v>-0.37999999523162842</v>
      </c>
      <c r="L35" s="93">
        <v>0</v>
      </c>
      <c r="M35" s="93">
        <v>0</v>
      </c>
      <c r="N35" s="280">
        <v>-0.37999999523162842</v>
      </c>
    </row>
    <row r="36" spans="1:14" ht="24.95" customHeight="1" x14ac:dyDescent="0.2">
      <c r="A36" s="466" t="s">
        <v>616</v>
      </c>
      <c r="B36" s="467" t="s">
        <v>655</v>
      </c>
      <c r="C36" s="90">
        <v>0</v>
      </c>
      <c r="D36" s="91">
        <v>0</v>
      </c>
      <c r="E36" s="102">
        <v>0</v>
      </c>
      <c r="F36" s="90">
        <v>0</v>
      </c>
      <c r="G36" s="93">
        <v>0</v>
      </c>
      <c r="H36" s="93">
        <v>0</v>
      </c>
      <c r="I36" s="279">
        <v>0</v>
      </c>
      <c r="J36" s="90">
        <v>0</v>
      </c>
      <c r="K36" s="93">
        <v>8249334.3895726195</v>
      </c>
      <c r="L36" s="93">
        <v>0</v>
      </c>
      <c r="M36" s="93">
        <v>0</v>
      </c>
      <c r="N36" s="280">
        <v>8249334.3895726195</v>
      </c>
    </row>
    <row r="37" spans="1:14" ht="24.95" customHeight="1" x14ac:dyDescent="0.2">
      <c r="A37" s="466" t="s">
        <v>617</v>
      </c>
      <c r="B37" s="467" t="s">
        <v>656</v>
      </c>
      <c r="C37" s="90">
        <v>0</v>
      </c>
      <c r="D37" s="91">
        <v>0</v>
      </c>
      <c r="E37" s="102">
        <v>0</v>
      </c>
      <c r="F37" s="90">
        <v>0</v>
      </c>
      <c r="G37" s="93">
        <v>0</v>
      </c>
      <c r="H37" s="93">
        <v>0</v>
      </c>
      <c r="I37" s="279">
        <v>0</v>
      </c>
      <c r="J37" s="90">
        <v>0</v>
      </c>
      <c r="K37" s="93">
        <v>-12251824.969572619</v>
      </c>
      <c r="L37" s="93">
        <v>0</v>
      </c>
      <c r="M37" s="93">
        <v>0</v>
      </c>
      <c r="N37" s="280">
        <v>-12251824.969572619</v>
      </c>
    </row>
    <row r="38" spans="1:14" ht="24" x14ac:dyDescent="0.2">
      <c r="A38" s="466" t="s">
        <v>618</v>
      </c>
      <c r="B38" s="467" t="s">
        <v>657</v>
      </c>
      <c r="C38" s="90">
        <v>0</v>
      </c>
      <c r="D38" s="91">
        <v>0</v>
      </c>
      <c r="E38" s="102">
        <v>0</v>
      </c>
      <c r="F38" s="90">
        <v>0</v>
      </c>
      <c r="G38" s="93">
        <v>0</v>
      </c>
      <c r="H38" s="93">
        <v>0</v>
      </c>
      <c r="I38" s="279">
        <v>0</v>
      </c>
      <c r="J38" s="90">
        <v>0</v>
      </c>
      <c r="K38" s="93">
        <v>0</v>
      </c>
      <c r="L38" s="93">
        <v>0</v>
      </c>
      <c r="M38" s="93">
        <v>0</v>
      </c>
      <c r="N38" s="280">
        <v>0</v>
      </c>
    </row>
    <row r="39" spans="1:14" x14ac:dyDescent="0.2">
      <c r="A39" s="468" t="s">
        <v>619</v>
      </c>
      <c r="B39" s="469" t="s">
        <v>658</v>
      </c>
      <c r="C39" s="98">
        <v>0</v>
      </c>
      <c r="D39" s="99">
        <v>0</v>
      </c>
      <c r="E39" s="100">
        <v>13344519</v>
      </c>
      <c r="F39" s="98">
        <v>0</v>
      </c>
      <c r="G39" s="101">
        <v>0</v>
      </c>
      <c r="H39" s="101">
        <v>0</v>
      </c>
      <c r="I39" s="283">
        <v>13344519</v>
      </c>
      <c r="J39" s="98">
        <v>0</v>
      </c>
      <c r="K39" s="101">
        <v>0</v>
      </c>
      <c r="L39" s="101">
        <v>-36447618</v>
      </c>
      <c r="M39" s="101">
        <v>-40033554.779999971</v>
      </c>
      <c r="N39" s="284">
        <v>-63136653.779999971</v>
      </c>
    </row>
    <row r="40" spans="1:14" ht="22.5" x14ac:dyDescent="0.2">
      <c r="A40" s="466" t="s">
        <v>629</v>
      </c>
      <c r="B40" s="467" t="s">
        <v>659</v>
      </c>
      <c r="C40" s="90">
        <v>0</v>
      </c>
      <c r="D40" s="91">
        <v>0</v>
      </c>
      <c r="E40" s="102">
        <v>0</v>
      </c>
      <c r="F40" s="90">
        <v>0</v>
      </c>
      <c r="G40" s="93">
        <v>0</v>
      </c>
      <c r="H40" s="93">
        <v>0</v>
      </c>
      <c r="I40" s="279">
        <v>0</v>
      </c>
      <c r="J40" s="90">
        <v>0</v>
      </c>
      <c r="K40" s="93">
        <v>0</v>
      </c>
      <c r="L40" s="93">
        <v>0</v>
      </c>
      <c r="M40" s="93">
        <v>0</v>
      </c>
      <c r="N40" s="280">
        <v>0</v>
      </c>
    </row>
    <row r="41" spans="1:14" ht="15.2" customHeight="1" x14ac:dyDescent="0.2">
      <c r="A41" s="466" t="s">
        <v>621</v>
      </c>
      <c r="B41" s="467" t="s">
        <v>660</v>
      </c>
      <c r="C41" s="90">
        <v>0</v>
      </c>
      <c r="D41" s="91">
        <v>0</v>
      </c>
      <c r="E41" s="102">
        <v>0</v>
      </c>
      <c r="F41" s="90">
        <v>0</v>
      </c>
      <c r="G41" s="93">
        <v>0</v>
      </c>
      <c r="H41" s="93">
        <v>0</v>
      </c>
      <c r="I41" s="279">
        <v>0</v>
      </c>
      <c r="J41" s="90">
        <v>0</v>
      </c>
      <c r="K41" s="93">
        <v>0</v>
      </c>
      <c r="L41" s="93">
        <v>0</v>
      </c>
      <c r="M41" s="93">
        <v>0</v>
      </c>
      <c r="N41" s="280">
        <v>0</v>
      </c>
    </row>
    <row r="42" spans="1:14" x14ac:dyDescent="0.2">
      <c r="A42" s="466" t="s">
        <v>622</v>
      </c>
      <c r="B42" s="467" t="s">
        <v>661</v>
      </c>
      <c r="C42" s="90">
        <v>0</v>
      </c>
      <c r="D42" s="91">
        <v>0</v>
      </c>
      <c r="E42" s="102">
        <v>0</v>
      </c>
      <c r="F42" s="90">
        <v>0</v>
      </c>
      <c r="G42" s="93">
        <v>0</v>
      </c>
      <c r="H42" s="93">
        <v>0</v>
      </c>
      <c r="I42" s="279">
        <v>0</v>
      </c>
      <c r="J42" s="90">
        <v>0</v>
      </c>
      <c r="K42" s="93">
        <v>0</v>
      </c>
      <c r="L42" s="93">
        <v>-63136656</v>
      </c>
      <c r="M42" s="93">
        <v>0</v>
      </c>
      <c r="N42" s="280">
        <v>-63136656</v>
      </c>
    </row>
    <row r="43" spans="1:14" ht="15.2" customHeight="1" x14ac:dyDescent="0.2">
      <c r="A43" s="466" t="s">
        <v>623</v>
      </c>
      <c r="B43" s="467" t="s">
        <v>662</v>
      </c>
      <c r="C43" s="90">
        <v>0</v>
      </c>
      <c r="D43" s="91">
        <v>0</v>
      </c>
      <c r="E43" s="102">
        <v>13344519</v>
      </c>
      <c r="F43" s="90">
        <v>0</v>
      </c>
      <c r="G43" s="93">
        <v>0</v>
      </c>
      <c r="H43" s="93">
        <v>0</v>
      </c>
      <c r="I43" s="279">
        <v>13344519</v>
      </c>
      <c r="J43" s="90">
        <v>0</v>
      </c>
      <c r="K43" s="93">
        <v>0</v>
      </c>
      <c r="L43" s="93">
        <v>26689038</v>
      </c>
      <c r="M43" s="93">
        <v>-40033554.779999971</v>
      </c>
      <c r="N43" s="280">
        <v>2.2200000286102295</v>
      </c>
    </row>
    <row r="44" spans="1:14" ht="23.25" thickBot="1" x14ac:dyDescent="0.25">
      <c r="A44" s="470" t="s">
        <v>630</v>
      </c>
      <c r="B44" s="471" t="s">
        <v>663</v>
      </c>
      <c r="C44" s="103">
        <v>888308064</v>
      </c>
      <c r="D44" s="104">
        <v>0</v>
      </c>
      <c r="E44" s="105">
        <v>323028166.48000002</v>
      </c>
      <c r="F44" s="103">
        <v>0</v>
      </c>
      <c r="G44" s="106">
        <v>0</v>
      </c>
      <c r="H44" s="106">
        <v>8686980</v>
      </c>
      <c r="I44" s="285">
        <v>331715146.48000002</v>
      </c>
      <c r="J44" s="103">
        <v>0</v>
      </c>
      <c r="K44" s="106">
        <v>165224755.46000001</v>
      </c>
      <c r="L44" s="106">
        <v>140170843.76000011</v>
      </c>
      <c r="M44" s="106">
        <v>37106466.75</v>
      </c>
      <c r="N44" s="286">
        <v>1562525276.4500003</v>
      </c>
    </row>
    <row r="45" spans="1:14" ht="13.5" thickTop="1" x14ac:dyDescent="0.2"/>
  </sheetData>
  <sheetProtection password="B44F" sheet="1" objects="1" scenarios="1" selectLockedCells="1"/>
  <dataConsolidate/>
  <mergeCells count="14">
    <mergeCell ref="N8:N9"/>
    <mergeCell ref="A1:B1"/>
    <mergeCell ref="A7:N7"/>
    <mergeCell ref="A8:A10"/>
    <mergeCell ref="B8:B10"/>
    <mergeCell ref="C8:C9"/>
    <mergeCell ref="B3:E3"/>
    <mergeCell ref="B4:C4"/>
    <mergeCell ref="B5:C5"/>
    <mergeCell ref="D8:D9"/>
    <mergeCell ref="K8:K9"/>
    <mergeCell ref="L8:L9"/>
    <mergeCell ref="M8:M9"/>
    <mergeCell ref="J8:J9"/>
  </mergeCells>
  <hyperlinks>
    <hyperlink ref="A1:B1" location="'ФИ-Почетна'!A1" display="почетна" xr:uid="{00000000-0004-0000-0400-000000000000}"/>
  </hyperlinks>
  <pageMargins left="0.19685039370078741" right="0.19685039370078741" top="0.19685039370078741" bottom="0.59055118110236227" header="0.19685039370078741" footer="0.19685039370078741"/>
  <pageSetup paperSize="9" scale="94" orientation="landscape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30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F148"/>
  <sheetViews>
    <sheetView workbookViewId="0">
      <selection activeCell="F26" sqref="F26"/>
    </sheetView>
  </sheetViews>
  <sheetFormatPr defaultColWidth="9.140625" defaultRowHeight="12.75" x14ac:dyDescent="0.2"/>
  <cols>
    <col min="1" max="1" width="55.5703125" style="129" customWidth="1"/>
    <col min="2" max="2" width="8.5703125" style="129" customWidth="1"/>
    <col min="3" max="3" width="5.7109375" style="129" customWidth="1"/>
    <col min="4" max="5" width="16.140625" style="129" customWidth="1"/>
    <col min="6" max="7" width="79.5703125" style="129" customWidth="1"/>
    <col min="8" max="16384" width="9.140625" style="129"/>
  </cols>
  <sheetData>
    <row r="1" spans="1:6" ht="27.75" customHeight="1" x14ac:dyDescent="0.2">
      <c r="A1" s="564" t="s">
        <v>720</v>
      </c>
      <c r="B1" s="564"/>
      <c r="C1" s="564"/>
      <c r="D1" s="564"/>
      <c r="E1" s="564"/>
      <c r="F1" s="130"/>
    </row>
    <row r="2" spans="1:6" x14ac:dyDescent="0.2">
      <c r="A2" s="131" t="s">
        <v>721</v>
      </c>
      <c r="B2" s="567" t="str">
        <f>'ФИ-Почетна'!$C$21</f>
        <v>МАКЕДОНИЈА осигурување АД Скопје - Виена Иншуренс Груп</v>
      </c>
      <c r="C2" s="567"/>
      <c r="D2" s="567"/>
      <c r="E2" s="567"/>
      <c r="F2" s="130"/>
    </row>
    <row r="3" spans="1:6" x14ac:dyDescent="0.2">
      <c r="A3" s="131" t="s">
        <v>722</v>
      </c>
      <c r="B3" s="567" t="str">
        <f>'ФИ-Почетна'!$C$24</f>
        <v>01.01 - 31.12</v>
      </c>
      <c r="C3" s="567"/>
      <c r="D3" s="130"/>
      <c r="E3" s="130"/>
      <c r="F3" s="130"/>
    </row>
    <row r="4" spans="1:6" x14ac:dyDescent="0.2">
      <c r="A4" s="131" t="s">
        <v>723</v>
      </c>
      <c r="B4" s="287">
        <f>'ФИ-Почетна'!$C$25</f>
        <v>2023</v>
      </c>
      <c r="C4" s="288"/>
      <c r="D4" s="130"/>
      <c r="E4" s="130"/>
      <c r="F4" s="130"/>
    </row>
    <row r="5" spans="1:6" x14ac:dyDescent="0.2">
      <c r="A5" s="131" t="s">
        <v>724</v>
      </c>
      <c r="B5" s="287" t="str">
        <f>'ФИ-Почетна'!$C$26</f>
        <v>не</v>
      </c>
      <c r="C5" s="288"/>
      <c r="D5" s="130"/>
      <c r="E5" s="130"/>
      <c r="F5" s="130"/>
    </row>
    <row r="6" spans="1:6" x14ac:dyDescent="0.2">
      <c r="A6" s="563" t="s">
        <v>725</v>
      </c>
      <c r="B6" s="563" t="s">
        <v>726</v>
      </c>
      <c r="C6" s="563" t="s">
        <v>727</v>
      </c>
      <c r="D6" s="563" t="s">
        <v>728</v>
      </c>
      <c r="E6" s="563" t="s">
        <v>728</v>
      </c>
      <c r="F6" s="563" t="s">
        <v>729</v>
      </c>
    </row>
    <row r="7" spans="1:6" ht="24" x14ac:dyDescent="0.2">
      <c r="A7" s="563" t="s">
        <v>725</v>
      </c>
      <c r="B7" s="563" t="s">
        <v>726</v>
      </c>
      <c r="C7" s="563" t="s">
        <v>727</v>
      </c>
      <c r="D7" s="289" t="s">
        <v>730</v>
      </c>
      <c r="E7" s="289" t="s">
        <v>731</v>
      </c>
      <c r="F7" s="563" t="s">
        <v>729</v>
      </c>
    </row>
    <row r="8" spans="1:6" x14ac:dyDescent="0.2">
      <c r="A8" s="289" t="s">
        <v>732</v>
      </c>
      <c r="B8" s="289" t="s">
        <v>733</v>
      </c>
      <c r="C8" s="289" t="s">
        <v>193</v>
      </c>
      <c r="D8" s="289" t="s">
        <v>734</v>
      </c>
      <c r="E8" s="289" t="s">
        <v>735</v>
      </c>
      <c r="F8" s="563" t="s">
        <v>729</v>
      </c>
    </row>
    <row r="9" spans="1:6" ht="12.75" customHeight="1" x14ac:dyDescent="0.2">
      <c r="A9" s="290" t="s">
        <v>736</v>
      </c>
      <c r="B9" s="291"/>
      <c r="C9" s="291"/>
      <c r="D9" s="291"/>
      <c r="E9" s="291"/>
      <c r="F9" s="292"/>
    </row>
    <row r="10" spans="1:6" s="337" customFormat="1" x14ac:dyDescent="0.2">
      <c r="A10" s="293" t="s">
        <v>737</v>
      </c>
      <c r="B10" s="294" t="s">
        <v>5</v>
      </c>
      <c r="C10" s="336">
        <f>'Биланс на состојба'!C13</f>
        <v>0</v>
      </c>
      <c r="D10" s="296">
        <f>'Биланс на состојба'!D13</f>
        <v>3017296.870000002</v>
      </c>
      <c r="E10" s="296">
        <f>'Биланс на состојба'!E13</f>
        <v>6863136</v>
      </c>
      <c r="F10" s="297"/>
    </row>
    <row r="11" spans="1:6" x14ac:dyDescent="0.2">
      <c r="A11" s="298" t="s">
        <v>738</v>
      </c>
      <c r="B11" s="289" t="s">
        <v>7</v>
      </c>
      <c r="C11" s="295">
        <f>'Биланс на состојба'!C14</f>
        <v>0</v>
      </c>
      <c r="D11" s="299">
        <f>'Биланс на состојба'!D14</f>
        <v>0</v>
      </c>
      <c r="E11" s="299">
        <f>'Биланс на состојба'!E14</f>
        <v>0</v>
      </c>
      <c r="F11" s="300" t="s">
        <v>8</v>
      </c>
    </row>
    <row r="12" spans="1:6" x14ac:dyDescent="0.2">
      <c r="A12" s="298" t="s">
        <v>739</v>
      </c>
      <c r="B12" s="289" t="s">
        <v>10</v>
      </c>
      <c r="C12" s="295">
        <f>'Биланс на состојба'!C15</f>
        <v>0</v>
      </c>
      <c r="D12" s="299">
        <f>'Биланс на состојба'!D15</f>
        <v>3017296.870000002</v>
      </c>
      <c r="E12" s="299">
        <f>'Биланс на состојба'!E15</f>
        <v>6863136</v>
      </c>
      <c r="F12" s="300" t="s">
        <v>475</v>
      </c>
    </row>
    <row r="13" spans="1:6" s="337" customFormat="1" x14ac:dyDescent="0.2">
      <c r="A13" s="293" t="s">
        <v>740</v>
      </c>
      <c r="B13" s="294" t="s">
        <v>12</v>
      </c>
      <c r="C13" s="336">
        <f>'Биланс на состојба'!C16</f>
        <v>0</v>
      </c>
      <c r="D13" s="296">
        <f>'Биланс на состојба'!D16</f>
        <v>1759210039.4099998</v>
      </c>
      <c r="E13" s="296">
        <f>'Биланс на состојба'!E16</f>
        <v>1807791211</v>
      </c>
      <c r="F13" s="297"/>
    </row>
    <row r="14" spans="1:6" s="337" customFormat="1" x14ac:dyDescent="0.2">
      <c r="A14" s="301" t="s">
        <v>741</v>
      </c>
      <c r="B14" s="294" t="s">
        <v>14</v>
      </c>
      <c r="C14" s="336">
        <f>'Биланс на состојба'!C17</f>
        <v>0</v>
      </c>
      <c r="D14" s="296">
        <f>'Биланс на состојба'!D17</f>
        <v>538160847.61999989</v>
      </c>
      <c r="E14" s="296">
        <f>'Биланс на состојба'!E17</f>
        <v>577307301</v>
      </c>
      <c r="F14" s="297"/>
    </row>
    <row r="15" spans="1:6" ht="24" x14ac:dyDescent="0.2">
      <c r="A15" s="298" t="s">
        <v>742</v>
      </c>
      <c r="B15" s="289" t="s">
        <v>16</v>
      </c>
      <c r="C15" s="295">
        <f>'Биланс на состојба'!C18</f>
        <v>0</v>
      </c>
      <c r="D15" s="296">
        <f>'Биланс на состојба'!D18</f>
        <v>226194831.5</v>
      </c>
      <c r="E15" s="299">
        <f>'Биланс на состојба'!E18</f>
        <v>237166292</v>
      </c>
      <c r="F15" s="297"/>
    </row>
    <row r="16" spans="1:6" x14ac:dyDescent="0.2">
      <c r="A16" s="302" t="s">
        <v>743</v>
      </c>
      <c r="B16" s="289" t="s">
        <v>18</v>
      </c>
      <c r="C16" s="295">
        <f>'Биланс на состојба'!C19</f>
        <v>0</v>
      </c>
      <c r="D16" s="299">
        <f>'Биланс на состојба'!D19</f>
        <v>11247801</v>
      </c>
      <c r="E16" s="299">
        <f>'Биланс на состојба'!E19</f>
        <v>11247801</v>
      </c>
      <c r="F16" s="300" t="s">
        <v>19</v>
      </c>
    </row>
    <row r="17" spans="1:6" x14ac:dyDescent="0.2">
      <c r="A17" s="302" t="s">
        <v>744</v>
      </c>
      <c r="B17" s="289" t="s">
        <v>21</v>
      </c>
      <c r="C17" s="295">
        <f>'Биланс на состојба'!C20</f>
        <v>0</v>
      </c>
      <c r="D17" s="299">
        <f>'Биланс на состојба'!D20</f>
        <v>214947030.5</v>
      </c>
      <c r="E17" s="299">
        <f>'Биланс на состојба'!E20</f>
        <v>225918491</v>
      </c>
      <c r="F17" s="300" t="s">
        <v>22</v>
      </c>
    </row>
    <row r="18" spans="1:6" ht="36" x14ac:dyDescent="0.2">
      <c r="A18" s="298" t="s">
        <v>745</v>
      </c>
      <c r="B18" s="289" t="s">
        <v>24</v>
      </c>
      <c r="C18" s="295">
        <f>'Биланс на состојба'!C21</f>
        <v>0</v>
      </c>
      <c r="D18" s="296">
        <f>'Биланс на состојба'!D21</f>
        <v>311966016.11999995</v>
      </c>
      <c r="E18" s="299">
        <f>'Биланс на состојба'!E21</f>
        <v>340141009</v>
      </c>
      <c r="F18" s="297"/>
    </row>
    <row r="19" spans="1:6" x14ac:dyDescent="0.2">
      <c r="A19" s="302" t="s">
        <v>746</v>
      </c>
      <c r="B19" s="289" t="s">
        <v>26</v>
      </c>
      <c r="C19" s="295">
        <f>'Биланс на состојба'!C22</f>
        <v>0</v>
      </c>
      <c r="D19" s="299">
        <f>'Биланс на состојба'!D22</f>
        <v>1713900</v>
      </c>
      <c r="E19" s="299">
        <f>'Биланс на состојба'!E22</f>
        <v>1416523</v>
      </c>
      <c r="F19" s="300" t="s">
        <v>27</v>
      </c>
    </row>
    <row r="20" spans="1:6" x14ac:dyDescent="0.2">
      <c r="A20" s="302" t="s">
        <v>747</v>
      </c>
      <c r="B20" s="289" t="s">
        <v>29</v>
      </c>
      <c r="C20" s="295">
        <f>'Биланс на состојба'!C23</f>
        <v>0</v>
      </c>
      <c r="D20" s="299">
        <f>'Биланс на состојба'!D23</f>
        <v>310252116.11999995</v>
      </c>
      <c r="E20" s="299">
        <f>'Биланс на состојба'!E23</f>
        <v>338724486</v>
      </c>
      <c r="F20" s="300" t="s">
        <v>30</v>
      </c>
    </row>
    <row r="21" spans="1:6" x14ac:dyDescent="0.2">
      <c r="A21" s="302" t="s">
        <v>748</v>
      </c>
      <c r="B21" s="289" t="s">
        <v>32</v>
      </c>
      <c r="C21" s="295">
        <f>'Биланс на состојба'!C24</f>
        <v>0</v>
      </c>
      <c r="D21" s="299">
        <f>'Биланс на состојба'!D24</f>
        <v>0</v>
      </c>
      <c r="E21" s="299">
        <f>'Биланс на состојба'!E24</f>
        <v>0</v>
      </c>
      <c r="F21" s="300" t="s">
        <v>33</v>
      </c>
    </row>
    <row r="22" spans="1:6" s="337" customFormat="1" ht="36" x14ac:dyDescent="0.2">
      <c r="A22" s="301" t="s">
        <v>749</v>
      </c>
      <c r="B22" s="294" t="s">
        <v>35</v>
      </c>
      <c r="C22" s="336">
        <f>'Биланс на состојба'!C25</f>
        <v>0</v>
      </c>
      <c r="D22" s="296">
        <f>'Биланс на состојба'!D25</f>
        <v>9143560</v>
      </c>
      <c r="E22" s="296">
        <f>'Биланс на состојба'!E25</f>
        <v>9672701</v>
      </c>
      <c r="F22" s="297"/>
    </row>
    <row r="23" spans="1:6" x14ac:dyDescent="0.2">
      <c r="A23" s="298" t="s">
        <v>750</v>
      </c>
      <c r="B23" s="289" t="s">
        <v>37</v>
      </c>
      <c r="C23" s="295">
        <f>'Биланс на состојба'!C26</f>
        <v>0</v>
      </c>
      <c r="D23" s="299">
        <f>'Биланс на состојба'!D26</f>
        <v>0</v>
      </c>
      <c r="E23" s="299">
        <f>'Биланс на состојба'!E26</f>
        <v>0</v>
      </c>
      <c r="F23" s="300" t="s">
        <v>476</v>
      </c>
    </row>
    <row r="24" spans="1:6" ht="15.75" customHeight="1" x14ac:dyDescent="0.2">
      <c r="A24" s="298" t="s">
        <v>751</v>
      </c>
      <c r="B24" s="289" t="s">
        <v>39</v>
      </c>
      <c r="C24" s="295">
        <f>'Биланс на состојба'!C27</f>
        <v>0</v>
      </c>
      <c r="D24" s="299">
        <f>'Биланс на состојба'!D27</f>
        <v>0</v>
      </c>
      <c r="E24" s="299">
        <f>'Биланс на состојба'!E27</f>
        <v>0</v>
      </c>
      <c r="F24" s="300" t="s">
        <v>465</v>
      </c>
    </row>
    <row r="25" spans="1:6" x14ac:dyDescent="0.2">
      <c r="A25" s="298" t="s">
        <v>752</v>
      </c>
      <c r="B25" s="289" t="s">
        <v>41</v>
      </c>
      <c r="C25" s="295">
        <f>'Биланс на состојба'!C28</f>
        <v>0</v>
      </c>
      <c r="D25" s="299">
        <f>'Биланс на состојба'!D28</f>
        <v>0</v>
      </c>
      <c r="E25" s="299">
        <f>'Биланс на состојба'!E28</f>
        <v>0</v>
      </c>
      <c r="F25" s="300" t="s">
        <v>442</v>
      </c>
    </row>
    <row r="26" spans="1:6" ht="36" x14ac:dyDescent="0.2">
      <c r="A26" s="298" t="s">
        <v>753</v>
      </c>
      <c r="B26" s="289" t="s">
        <v>43</v>
      </c>
      <c r="C26" s="295">
        <f>'Биланс на состојба'!C29</f>
        <v>0</v>
      </c>
      <c r="D26" s="299">
        <f>'Биланс на состојба'!D29</f>
        <v>0</v>
      </c>
      <c r="E26" s="299">
        <f>'Биланс на состојба'!E29</f>
        <v>0</v>
      </c>
      <c r="F26" s="300" t="s">
        <v>443</v>
      </c>
    </row>
    <row r="27" spans="1:6" ht="15" customHeight="1" x14ac:dyDescent="0.2">
      <c r="A27" s="298" t="s">
        <v>754</v>
      </c>
      <c r="B27" s="289" t="s">
        <v>45</v>
      </c>
      <c r="C27" s="295">
        <f>'Биланс на состојба'!C30</f>
        <v>0</v>
      </c>
      <c r="D27" s="299">
        <f>'Биланс на состојба'!D30</f>
        <v>0</v>
      </c>
      <c r="E27" s="299">
        <f>'Биланс на состојба'!E30</f>
        <v>0</v>
      </c>
      <c r="F27" s="300" t="s">
        <v>477</v>
      </c>
    </row>
    <row r="28" spans="1:6" ht="15" customHeight="1" x14ac:dyDescent="0.2">
      <c r="A28" s="298" t="s">
        <v>755</v>
      </c>
      <c r="B28" s="289" t="s">
        <v>47</v>
      </c>
      <c r="C28" s="295">
        <f>'Биланс на состојба'!C31</f>
        <v>0</v>
      </c>
      <c r="D28" s="299">
        <f>'Биланс на состојба'!D31</f>
        <v>0</v>
      </c>
      <c r="E28" s="299">
        <f>'Биланс на состојба'!E31</f>
        <v>0</v>
      </c>
      <c r="F28" s="300" t="s">
        <v>48</v>
      </c>
    </row>
    <row r="29" spans="1:6" ht="24" x14ac:dyDescent="0.2">
      <c r="A29" s="298" t="s">
        <v>756</v>
      </c>
      <c r="B29" s="289" t="s">
        <v>50</v>
      </c>
      <c r="C29" s="295">
        <f>'Биланс на состојба'!C32</f>
        <v>0</v>
      </c>
      <c r="D29" s="299">
        <f>'Биланс на состојба'!D32</f>
        <v>9143560</v>
      </c>
      <c r="E29" s="299">
        <f>'Биланс на состојба'!E32</f>
        <v>9672701</v>
      </c>
      <c r="F29" s="300" t="s">
        <v>51</v>
      </c>
    </row>
    <row r="30" spans="1:6" s="337" customFormat="1" x14ac:dyDescent="0.2">
      <c r="A30" s="301" t="s">
        <v>757</v>
      </c>
      <c r="B30" s="294" t="s">
        <v>53</v>
      </c>
      <c r="C30" s="336">
        <f>'Биланс на состојба'!C33</f>
        <v>0</v>
      </c>
      <c r="D30" s="296">
        <f>'Биланс на состојба'!D33</f>
        <v>1211905631.79</v>
      </c>
      <c r="E30" s="296">
        <f>'Биланс на состојба'!E33</f>
        <v>1220811209</v>
      </c>
      <c r="F30" s="297"/>
    </row>
    <row r="31" spans="1:6" s="337" customFormat="1" x14ac:dyDescent="0.2">
      <c r="A31" s="303" t="s">
        <v>758</v>
      </c>
      <c r="B31" s="294" t="s">
        <v>55</v>
      </c>
      <c r="C31" s="336">
        <f>'Биланс на состојба'!C34</f>
        <v>0</v>
      </c>
      <c r="D31" s="296">
        <f>'Биланс на состојба'!D34</f>
        <v>79812998.230000004</v>
      </c>
      <c r="E31" s="296">
        <f>'Биланс на состојба'!E34</f>
        <v>19330420</v>
      </c>
      <c r="F31" s="297"/>
    </row>
    <row r="32" spans="1:6" ht="15" customHeight="1" x14ac:dyDescent="0.2">
      <c r="A32" s="302" t="s">
        <v>759</v>
      </c>
      <c r="B32" s="289" t="s">
        <v>57</v>
      </c>
      <c r="C32" s="295">
        <f>'Биланс на состојба'!C35</f>
        <v>0</v>
      </c>
      <c r="D32" s="299">
        <f>'Биланс на состојба'!D35</f>
        <v>79812998.230000004</v>
      </c>
      <c r="E32" s="299">
        <f>'Биланс на состојба'!E35</f>
        <v>19330420</v>
      </c>
      <c r="F32" s="300" t="s">
        <v>441</v>
      </c>
    </row>
    <row r="33" spans="1:6" ht="15" customHeight="1" x14ac:dyDescent="0.2">
      <c r="A33" s="302" t="s">
        <v>760</v>
      </c>
      <c r="B33" s="289" t="s">
        <v>59</v>
      </c>
      <c r="C33" s="295">
        <f>'Биланс на состојба'!C36</f>
        <v>0</v>
      </c>
      <c r="D33" s="299">
        <f>'Биланс на состојба'!D36</f>
        <v>0</v>
      </c>
      <c r="E33" s="299">
        <f>'Биланс на состојба'!E36</f>
        <v>0</v>
      </c>
      <c r="F33" s="300" t="s">
        <v>444</v>
      </c>
    </row>
    <row r="34" spans="1:6" s="337" customFormat="1" ht="15" customHeight="1" x14ac:dyDescent="0.2">
      <c r="A34" s="303" t="s">
        <v>761</v>
      </c>
      <c r="B34" s="294" t="s">
        <v>61</v>
      </c>
      <c r="C34" s="336">
        <f>'Биланс на состојба'!C37</f>
        <v>0</v>
      </c>
      <c r="D34" s="296">
        <f>'Биланс на состојба'!D37</f>
        <v>585543716.56000006</v>
      </c>
      <c r="E34" s="296">
        <f>'Биланс на состојба'!E37</f>
        <v>566779566</v>
      </c>
      <c r="F34" s="297"/>
    </row>
    <row r="35" spans="1:6" ht="36" x14ac:dyDescent="0.2">
      <c r="A35" s="302" t="s">
        <v>762</v>
      </c>
      <c r="B35" s="289" t="s">
        <v>63</v>
      </c>
      <c r="C35" s="295">
        <f>'Биланс на состојба'!C38</f>
        <v>0</v>
      </c>
      <c r="D35" s="299">
        <f>'Биланс на состојба'!D38</f>
        <v>0</v>
      </c>
      <c r="E35" s="299">
        <f>'Биланс на состојба'!E38</f>
        <v>0</v>
      </c>
      <c r="F35" s="300" t="s">
        <v>445</v>
      </c>
    </row>
    <row r="36" spans="1:6" ht="27" customHeight="1" x14ac:dyDescent="0.2">
      <c r="A36" s="302" t="s">
        <v>763</v>
      </c>
      <c r="B36" s="289" t="s">
        <v>65</v>
      </c>
      <c r="C36" s="295">
        <f>'Биланс на состојба'!C39</f>
        <v>0</v>
      </c>
      <c r="D36" s="299">
        <f>'Биланс на состојба'!D39</f>
        <v>585287716.56000006</v>
      </c>
      <c r="E36" s="299">
        <f>'Биланс на состојба'!E39</f>
        <v>554714766</v>
      </c>
      <c r="F36" s="300" t="s">
        <v>478</v>
      </c>
    </row>
    <row r="37" spans="1:6" ht="15.75" customHeight="1" x14ac:dyDescent="0.2">
      <c r="A37" s="302" t="s">
        <v>764</v>
      </c>
      <c r="B37" s="289" t="s">
        <v>67</v>
      </c>
      <c r="C37" s="295">
        <f>'Биланс на состојба'!C40</f>
        <v>0</v>
      </c>
      <c r="D37" s="299">
        <f>'Биланс на состојба'!D40</f>
        <v>256000</v>
      </c>
      <c r="E37" s="299">
        <f>'Биланс на состојба'!E40</f>
        <v>12064800</v>
      </c>
      <c r="F37" s="300" t="s">
        <v>479</v>
      </c>
    </row>
    <row r="38" spans="1:6" ht="15.75" customHeight="1" x14ac:dyDescent="0.2">
      <c r="A38" s="302" t="s">
        <v>765</v>
      </c>
      <c r="B38" s="289" t="s">
        <v>69</v>
      </c>
      <c r="C38" s="295">
        <f>'Биланс на состојба'!C41</f>
        <v>0</v>
      </c>
      <c r="D38" s="299">
        <f>'Биланс на состојба'!D41</f>
        <v>0</v>
      </c>
      <c r="E38" s="299">
        <f>'Биланс на состојба'!E41</f>
        <v>0</v>
      </c>
      <c r="F38" s="300" t="s">
        <v>70</v>
      </c>
    </row>
    <row r="39" spans="1:6" s="337" customFormat="1" x14ac:dyDescent="0.2">
      <c r="A39" s="303" t="s">
        <v>766</v>
      </c>
      <c r="B39" s="294" t="s">
        <v>72</v>
      </c>
      <c r="C39" s="336">
        <f>'Биланс на состојба'!C42</f>
        <v>0</v>
      </c>
      <c r="D39" s="296">
        <f>'Биланс на состојба'!D42</f>
        <v>0</v>
      </c>
      <c r="E39" s="296">
        <f>'Биланс на состојба'!E42</f>
        <v>0</v>
      </c>
      <c r="F39" s="297"/>
    </row>
    <row r="40" spans="1:6" ht="26.25" customHeight="1" x14ac:dyDescent="0.2">
      <c r="A40" s="302" t="s">
        <v>767</v>
      </c>
      <c r="B40" s="289" t="s">
        <v>74</v>
      </c>
      <c r="C40" s="295">
        <f>'Биланс на состојба'!C43</f>
        <v>0</v>
      </c>
      <c r="D40" s="299">
        <f>'Биланс на состојба'!D43</f>
        <v>0</v>
      </c>
      <c r="E40" s="299">
        <f>'Биланс на состојба'!E43</f>
        <v>0</v>
      </c>
      <c r="F40" s="300" t="s">
        <v>480</v>
      </c>
    </row>
    <row r="41" spans="1:6" ht="27.75" customHeight="1" x14ac:dyDescent="0.2">
      <c r="A41" s="302" t="s">
        <v>768</v>
      </c>
      <c r="B41" s="289" t="s">
        <v>51</v>
      </c>
      <c r="C41" s="295">
        <f>'Биланс на состојба'!C44</f>
        <v>0</v>
      </c>
      <c r="D41" s="299">
        <f>'Биланс на состојба'!D44</f>
        <v>0</v>
      </c>
      <c r="E41" s="299">
        <f>'Биланс на состојба'!E44</f>
        <v>0</v>
      </c>
      <c r="F41" s="300" t="s">
        <v>481</v>
      </c>
    </row>
    <row r="42" spans="1:6" ht="15.75" customHeight="1" x14ac:dyDescent="0.2">
      <c r="A42" s="302" t="s">
        <v>769</v>
      </c>
      <c r="B42" s="289" t="s">
        <v>77</v>
      </c>
      <c r="C42" s="295">
        <f>'Биланс на состојба'!C45</f>
        <v>0</v>
      </c>
      <c r="D42" s="299">
        <f>'Биланс на состојба'!D45</f>
        <v>0</v>
      </c>
      <c r="E42" s="299">
        <f>'Биланс на состојба'!E45</f>
        <v>0</v>
      </c>
      <c r="F42" s="300" t="s">
        <v>482</v>
      </c>
    </row>
    <row r="43" spans="1:6" x14ac:dyDescent="0.2">
      <c r="A43" s="302" t="s">
        <v>770</v>
      </c>
      <c r="B43" s="289" t="s">
        <v>79</v>
      </c>
      <c r="C43" s="295">
        <f>'Биланс на состојба'!C46</f>
        <v>0</v>
      </c>
      <c r="D43" s="299">
        <f>'Биланс на состојба'!D46</f>
        <v>0</v>
      </c>
      <c r="E43" s="299">
        <f>'Биланс на состојба'!E46</f>
        <v>0</v>
      </c>
      <c r="F43" s="300" t="s">
        <v>483</v>
      </c>
    </row>
    <row r="44" spans="1:6" s="337" customFormat="1" x14ac:dyDescent="0.2">
      <c r="A44" s="303" t="s">
        <v>771</v>
      </c>
      <c r="B44" s="294" t="s">
        <v>81</v>
      </c>
      <c r="C44" s="336">
        <f>'Биланс на состојба'!C47</f>
        <v>0</v>
      </c>
      <c r="D44" s="296">
        <f>'Биланс на состојба'!D47</f>
        <v>546548917</v>
      </c>
      <c r="E44" s="296">
        <f>'Биланс на состојба'!E47</f>
        <v>634701223</v>
      </c>
      <c r="F44" s="300" t="s">
        <v>82</v>
      </c>
    </row>
    <row r="45" spans="1:6" x14ac:dyDescent="0.2">
      <c r="A45" s="302" t="s">
        <v>772</v>
      </c>
      <c r="B45" s="289" t="s">
        <v>84</v>
      </c>
      <c r="C45" s="295">
        <f>'Биланс на состојба'!C48</f>
        <v>0</v>
      </c>
      <c r="D45" s="299">
        <f>'Биланс на состојба'!D48</f>
        <v>546548917</v>
      </c>
      <c r="E45" s="299">
        <f>'Биланс на состојба'!E48</f>
        <v>634701223</v>
      </c>
      <c r="F45" s="300" t="s">
        <v>200</v>
      </c>
    </row>
    <row r="46" spans="1:6" x14ac:dyDescent="0.2">
      <c r="A46" s="302" t="s">
        <v>773</v>
      </c>
      <c r="B46" s="289" t="s">
        <v>86</v>
      </c>
      <c r="C46" s="295">
        <f>'Биланс на состојба'!C49</f>
        <v>0</v>
      </c>
      <c r="D46" s="299">
        <f>'Биланс на состојба'!D49</f>
        <v>0</v>
      </c>
      <c r="E46" s="299">
        <f>'Биланс на состојба'!E49</f>
        <v>0</v>
      </c>
      <c r="F46" s="300" t="s">
        <v>87</v>
      </c>
    </row>
    <row r="47" spans="1:6" x14ac:dyDescent="0.2">
      <c r="A47" s="302" t="s">
        <v>774</v>
      </c>
      <c r="B47" s="289" t="s">
        <v>89</v>
      </c>
      <c r="C47" s="295">
        <f>'Биланс на состојба'!C50</f>
        <v>0</v>
      </c>
      <c r="D47" s="299">
        <f>'Биланс на состојба'!D50</f>
        <v>0</v>
      </c>
      <c r="E47" s="299">
        <f>'Биланс на состојба'!E50</f>
        <v>0</v>
      </c>
      <c r="F47" s="300" t="s">
        <v>90</v>
      </c>
    </row>
    <row r="48" spans="1:6" x14ac:dyDescent="0.2">
      <c r="A48" s="302" t="s">
        <v>775</v>
      </c>
      <c r="B48" s="289" t="s">
        <v>92</v>
      </c>
      <c r="C48" s="295">
        <f>'Биланс на состојба'!C51</f>
        <v>0</v>
      </c>
      <c r="D48" s="299">
        <f>'Биланс на состојба'!D51</f>
        <v>0</v>
      </c>
      <c r="E48" s="299">
        <f>'Биланс на состојба'!E51</f>
        <v>0</v>
      </c>
      <c r="F48" s="300" t="s">
        <v>484</v>
      </c>
    </row>
    <row r="49" spans="1:6" s="337" customFormat="1" x14ac:dyDescent="0.2">
      <c r="A49" s="303" t="s">
        <v>776</v>
      </c>
      <c r="B49" s="294" t="s">
        <v>94</v>
      </c>
      <c r="C49" s="336">
        <f>'Биланс на состојба'!C52</f>
        <v>0</v>
      </c>
      <c r="D49" s="296">
        <f>'Биланс на состојба'!D52</f>
        <v>0</v>
      </c>
      <c r="E49" s="296">
        <f>'Биланс на состојба'!E52</f>
        <v>0</v>
      </c>
      <c r="F49" s="300" t="s">
        <v>95</v>
      </c>
    </row>
    <row r="50" spans="1:6" s="337" customFormat="1" x14ac:dyDescent="0.2">
      <c r="A50" s="301" t="s">
        <v>777</v>
      </c>
      <c r="B50" s="294" t="s">
        <v>97</v>
      </c>
      <c r="C50" s="336">
        <f>'Биланс на состојба'!C53</f>
        <v>0</v>
      </c>
      <c r="D50" s="296">
        <f>'Биланс на состојба'!D53</f>
        <v>0</v>
      </c>
      <c r="E50" s="296">
        <f>'Биланс на состојба'!E53</f>
        <v>0</v>
      </c>
      <c r="F50" s="300" t="s">
        <v>98</v>
      </c>
    </row>
    <row r="51" spans="1:6" s="337" customFormat="1" ht="24" x14ac:dyDescent="0.2">
      <c r="A51" s="293" t="s">
        <v>778</v>
      </c>
      <c r="B51" s="294" t="s">
        <v>100</v>
      </c>
      <c r="C51" s="336">
        <f>'Биланс на состојба'!C54</f>
        <v>0</v>
      </c>
      <c r="D51" s="296">
        <f>'Биланс на состојба'!D54</f>
        <v>202573293</v>
      </c>
      <c r="E51" s="296">
        <f>'Биланс на состојба'!E54</f>
        <v>202204105</v>
      </c>
      <c r="F51" s="297"/>
    </row>
    <row r="52" spans="1:6" ht="24" x14ac:dyDescent="0.2">
      <c r="A52" s="298" t="s">
        <v>779</v>
      </c>
      <c r="B52" s="289" t="s">
        <v>102</v>
      </c>
      <c r="C52" s="295">
        <f>'Биланс на состојба'!C55</f>
        <v>0</v>
      </c>
      <c r="D52" s="299">
        <f>'Биланс на состојба'!D55</f>
        <v>47932641</v>
      </c>
      <c r="E52" s="299">
        <f>'Биланс на состојба'!E55</f>
        <v>45236409</v>
      </c>
      <c r="F52" s="300" t="s">
        <v>103</v>
      </c>
    </row>
    <row r="53" spans="1:6" ht="24" x14ac:dyDescent="0.2">
      <c r="A53" s="298" t="s">
        <v>780</v>
      </c>
      <c r="B53" s="289" t="s">
        <v>105</v>
      </c>
      <c r="C53" s="295">
        <f>'Биланс на состојба'!C56</f>
        <v>0</v>
      </c>
      <c r="D53" s="299">
        <f>'Биланс на состојба'!D56</f>
        <v>0</v>
      </c>
      <c r="E53" s="299">
        <f>'Биланс на состојба'!E56</f>
        <v>0</v>
      </c>
      <c r="F53" s="300" t="s">
        <v>106</v>
      </c>
    </row>
    <row r="54" spans="1:6" ht="24" x14ac:dyDescent="0.2">
      <c r="A54" s="298" t="s">
        <v>781</v>
      </c>
      <c r="B54" s="289" t="s">
        <v>108</v>
      </c>
      <c r="C54" s="295">
        <f>'Биланс на состојба'!C57</f>
        <v>0</v>
      </c>
      <c r="D54" s="299">
        <f>'Биланс на состојба'!D57</f>
        <v>154640652</v>
      </c>
      <c r="E54" s="299">
        <f>'Биланс на состојба'!E57</f>
        <v>156967696</v>
      </c>
      <c r="F54" s="300" t="s">
        <v>485</v>
      </c>
    </row>
    <row r="55" spans="1:6" ht="24" x14ac:dyDescent="0.2">
      <c r="A55" s="298" t="s">
        <v>782</v>
      </c>
      <c r="B55" s="289" t="s">
        <v>110</v>
      </c>
      <c r="C55" s="295">
        <f>'Биланс на состојба'!C58</f>
        <v>0</v>
      </c>
      <c r="D55" s="299">
        <f>'Биланс на состојба'!D58</f>
        <v>0</v>
      </c>
      <c r="E55" s="299">
        <f>'Биланс на состојба'!E58</f>
        <v>0</v>
      </c>
      <c r="F55" s="300" t="s">
        <v>111</v>
      </c>
    </row>
    <row r="56" spans="1:6" ht="24" x14ac:dyDescent="0.2">
      <c r="A56" s="298" t="s">
        <v>783</v>
      </c>
      <c r="B56" s="289" t="s">
        <v>113</v>
      </c>
      <c r="C56" s="295">
        <f>'Биланс на состојба'!C59</f>
        <v>0</v>
      </c>
      <c r="D56" s="299">
        <f>'Биланс на состојба'!D59</f>
        <v>0</v>
      </c>
      <c r="E56" s="299">
        <f>'Биланс на состојба'!E59</f>
        <v>0</v>
      </c>
      <c r="F56" s="300" t="s">
        <v>114</v>
      </c>
    </row>
    <row r="57" spans="1:6" ht="24" x14ac:dyDescent="0.2">
      <c r="A57" s="298" t="s">
        <v>784</v>
      </c>
      <c r="B57" s="289" t="s">
        <v>116</v>
      </c>
      <c r="C57" s="295">
        <f>'Биланс на состојба'!C60</f>
        <v>0</v>
      </c>
      <c r="D57" s="299">
        <f>'Биланс на состојба'!D60</f>
        <v>0</v>
      </c>
      <c r="E57" s="299">
        <f>'Биланс на состојба'!E60</f>
        <v>0</v>
      </c>
      <c r="F57" s="300" t="s">
        <v>117</v>
      </c>
    </row>
    <row r="58" spans="1:6" ht="36" x14ac:dyDescent="0.2">
      <c r="A58" s="298" t="s">
        <v>785</v>
      </c>
      <c r="B58" s="289" t="s">
        <v>119</v>
      </c>
      <c r="C58" s="295">
        <f>'Биланс на состојба'!C61</f>
        <v>0</v>
      </c>
      <c r="D58" s="299">
        <f>'Биланс на состојба'!D61</f>
        <v>0</v>
      </c>
      <c r="E58" s="299">
        <f>'Биланс на состојба'!E61</f>
        <v>0</v>
      </c>
      <c r="F58" s="300" t="s">
        <v>120</v>
      </c>
    </row>
    <row r="59" spans="1:6" s="337" customFormat="1" ht="24" x14ac:dyDescent="0.2">
      <c r="A59" s="293" t="s">
        <v>786</v>
      </c>
      <c r="B59" s="294" t="s">
        <v>122</v>
      </c>
      <c r="C59" s="336">
        <f>'Биланс на состојба'!C62</f>
        <v>0</v>
      </c>
      <c r="D59" s="296">
        <f>'Биланс на состојба'!D62</f>
        <v>0</v>
      </c>
      <c r="E59" s="296">
        <f>'Биланс на состојба'!E62</f>
        <v>0</v>
      </c>
      <c r="F59" s="300" t="s">
        <v>123</v>
      </c>
    </row>
    <row r="60" spans="1:6" s="337" customFormat="1" x14ac:dyDescent="0.2">
      <c r="A60" s="293" t="s">
        <v>787</v>
      </c>
      <c r="B60" s="294" t="s">
        <v>125</v>
      </c>
      <c r="C60" s="336">
        <f>'Биланс на состојба'!C63</f>
        <v>0</v>
      </c>
      <c r="D60" s="296">
        <f>'Биланс на состојба'!D63</f>
        <v>466477</v>
      </c>
      <c r="E60" s="296">
        <f>'Биланс на состојба'!E63</f>
        <v>2596792</v>
      </c>
      <c r="F60" s="297"/>
    </row>
    <row r="61" spans="1:6" x14ac:dyDescent="0.2">
      <c r="A61" s="302" t="s">
        <v>788</v>
      </c>
      <c r="B61" s="289" t="s">
        <v>127</v>
      </c>
      <c r="C61" s="295">
        <f>'Биланс на состојба'!C64</f>
        <v>0</v>
      </c>
      <c r="D61" s="299">
        <f>'Биланс на состојба'!D64</f>
        <v>0</v>
      </c>
      <c r="E61" s="299">
        <f>'Биланс на состојба'!E64</f>
        <v>0</v>
      </c>
      <c r="F61" s="300" t="s">
        <v>128</v>
      </c>
    </row>
    <row r="62" spans="1:6" x14ac:dyDescent="0.2">
      <c r="A62" s="302" t="s">
        <v>789</v>
      </c>
      <c r="B62" s="289" t="s">
        <v>130</v>
      </c>
      <c r="C62" s="295">
        <f>'Биланс на состојба'!C65</f>
        <v>0</v>
      </c>
      <c r="D62" s="299">
        <f>'Биланс на состојба'!D65</f>
        <v>466477</v>
      </c>
      <c r="E62" s="299">
        <f>'Биланс на состојба'!E65</f>
        <v>2596792</v>
      </c>
      <c r="F62" s="300" t="s">
        <v>131</v>
      </c>
    </row>
    <row r="63" spans="1:6" s="337" customFormat="1" x14ac:dyDescent="0.2">
      <c r="A63" s="293" t="s">
        <v>790</v>
      </c>
      <c r="B63" s="294" t="s">
        <v>133</v>
      </c>
      <c r="C63" s="336">
        <f>'Биланс на состојба'!C66</f>
        <v>0</v>
      </c>
      <c r="D63" s="296">
        <f>'Биланс на состојба'!D66</f>
        <v>422512142.06999999</v>
      </c>
      <c r="E63" s="296">
        <f>'Биланс на состојба'!E66</f>
        <v>301471416</v>
      </c>
      <c r="F63" s="297"/>
    </row>
    <row r="64" spans="1:6" s="337" customFormat="1" ht="24" x14ac:dyDescent="0.2">
      <c r="A64" s="301" t="s">
        <v>791</v>
      </c>
      <c r="B64" s="294" t="s">
        <v>135</v>
      </c>
      <c r="C64" s="336">
        <f>'Биланс на состојба'!C67</f>
        <v>0</v>
      </c>
      <c r="D64" s="296">
        <f>'Биланс на состојба'!D67</f>
        <v>357889045</v>
      </c>
      <c r="E64" s="296">
        <f>'Биланс на состојба'!E67</f>
        <v>263201428</v>
      </c>
      <c r="F64" s="297"/>
    </row>
    <row r="65" spans="1:6" x14ac:dyDescent="0.2">
      <c r="A65" s="298" t="s">
        <v>792</v>
      </c>
      <c r="B65" s="289" t="s">
        <v>137</v>
      </c>
      <c r="C65" s="295">
        <f>'Биланс на состојба'!C68</f>
        <v>0</v>
      </c>
      <c r="D65" s="299">
        <f>'Биланс на состојба'!D68</f>
        <v>340245019</v>
      </c>
      <c r="E65" s="299">
        <f>'Биланс на состојба'!E68</f>
        <v>244174792</v>
      </c>
      <c r="F65" s="300" t="s">
        <v>486</v>
      </c>
    </row>
    <row r="66" spans="1:6" x14ac:dyDescent="0.2">
      <c r="A66" s="298" t="s">
        <v>793</v>
      </c>
      <c r="B66" s="289" t="s">
        <v>139</v>
      </c>
      <c r="C66" s="295">
        <f>'Биланс на состојба'!C69</f>
        <v>0</v>
      </c>
      <c r="D66" s="299">
        <f>'Биланс на состојба'!D69</f>
        <v>0</v>
      </c>
      <c r="E66" s="299">
        <f>'Биланс на состојба'!E69</f>
        <v>0</v>
      </c>
      <c r="F66" s="300" t="s">
        <v>140</v>
      </c>
    </row>
    <row r="67" spans="1:6" x14ac:dyDescent="0.2">
      <c r="A67" s="298" t="s">
        <v>794</v>
      </c>
      <c r="B67" s="289" t="s">
        <v>142</v>
      </c>
      <c r="C67" s="295">
        <f>'Биланс на состојба'!C70</f>
        <v>0</v>
      </c>
      <c r="D67" s="299">
        <f>'Биланс на состојба'!D70</f>
        <v>17644026</v>
      </c>
      <c r="E67" s="299">
        <f>'Биланс на состојба'!E70</f>
        <v>19026636</v>
      </c>
      <c r="F67" s="300" t="s">
        <v>143</v>
      </c>
    </row>
    <row r="68" spans="1:6" s="337" customFormat="1" ht="24" x14ac:dyDescent="0.2">
      <c r="A68" s="301" t="s">
        <v>795</v>
      </c>
      <c r="B68" s="294" t="s">
        <v>145</v>
      </c>
      <c r="C68" s="336">
        <f>'Биланс на состојба'!C71</f>
        <v>0</v>
      </c>
      <c r="D68" s="296">
        <f>'Биланс на состојба'!D71</f>
        <v>50053159</v>
      </c>
      <c r="E68" s="296">
        <f>'Биланс на состојба'!E71</f>
        <v>16641330</v>
      </c>
      <c r="F68" s="297"/>
    </row>
    <row r="69" spans="1:6" ht="24" x14ac:dyDescent="0.2">
      <c r="A69" s="298" t="s">
        <v>796</v>
      </c>
      <c r="B69" s="289" t="s">
        <v>147</v>
      </c>
      <c r="C69" s="295">
        <f>'Биланс на состојба'!C72</f>
        <v>0</v>
      </c>
      <c r="D69" s="299">
        <f>'Биланс на состојба'!D72</f>
        <v>7265262</v>
      </c>
      <c r="E69" s="299">
        <f>'Биланс на состојба'!E72</f>
        <v>6323456</v>
      </c>
      <c r="F69" s="300" t="s">
        <v>487</v>
      </c>
    </row>
    <row r="70" spans="1:6" ht="24" x14ac:dyDescent="0.2">
      <c r="A70" s="298" t="s">
        <v>797</v>
      </c>
      <c r="B70" s="289" t="s">
        <v>149</v>
      </c>
      <c r="C70" s="295">
        <f>'Биланс на состојба'!C73</f>
        <v>0</v>
      </c>
      <c r="D70" s="299">
        <f>'Биланс на состојба'!D73</f>
        <v>42325044</v>
      </c>
      <c r="E70" s="299">
        <f>'Биланс на состојба'!E73</f>
        <v>9735331</v>
      </c>
      <c r="F70" s="300" t="s">
        <v>488</v>
      </c>
    </row>
    <row r="71" spans="1:6" ht="24" x14ac:dyDescent="0.2">
      <c r="A71" s="298" t="s">
        <v>798</v>
      </c>
      <c r="B71" s="289" t="s">
        <v>151</v>
      </c>
      <c r="C71" s="295">
        <f>'Биланс на состојба'!C74</f>
        <v>0</v>
      </c>
      <c r="D71" s="299">
        <f>'Биланс на состојба'!D74</f>
        <v>462853</v>
      </c>
      <c r="E71" s="299">
        <f>'Биланс на состојба'!E74</f>
        <v>582543</v>
      </c>
      <c r="F71" s="300" t="s">
        <v>152</v>
      </c>
    </row>
    <row r="72" spans="1:6" s="337" customFormat="1" x14ac:dyDescent="0.2">
      <c r="A72" s="301" t="s">
        <v>799</v>
      </c>
      <c r="B72" s="294" t="s">
        <v>154</v>
      </c>
      <c r="C72" s="336">
        <f>'Биланс на состојба'!C75</f>
        <v>0</v>
      </c>
      <c r="D72" s="296">
        <f>'Биланс на состојба'!D75</f>
        <v>14569938.07</v>
      </c>
      <c r="E72" s="296">
        <f>'Биланс на состојба'!E75</f>
        <v>21628658</v>
      </c>
      <c r="F72" s="297"/>
    </row>
    <row r="73" spans="1:6" x14ac:dyDescent="0.2">
      <c r="A73" s="298" t="s">
        <v>800</v>
      </c>
      <c r="B73" s="289" t="s">
        <v>156</v>
      </c>
      <c r="C73" s="295">
        <f>'Биланс на состојба'!C76</f>
        <v>0</v>
      </c>
      <c r="D73" s="299">
        <f>'Биланс на состојба'!D76</f>
        <v>11291077</v>
      </c>
      <c r="E73" s="299">
        <f>'Биланс на состојба'!E76</f>
        <v>17567498</v>
      </c>
      <c r="F73" s="300" t="s">
        <v>157</v>
      </c>
    </row>
    <row r="74" spans="1:6" x14ac:dyDescent="0.2">
      <c r="A74" s="298" t="s">
        <v>801</v>
      </c>
      <c r="B74" s="289" t="s">
        <v>159</v>
      </c>
      <c r="C74" s="295">
        <f>'Биланс на состојба'!C77</f>
        <v>0</v>
      </c>
      <c r="D74" s="299">
        <f>'Биланс на состојба'!D77</f>
        <v>1053572</v>
      </c>
      <c r="E74" s="299">
        <f>'Биланс на состојба'!E77</f>
        <v>853578</v>
      </c>
      <c r="F74" s="300" t="s">
        <v>160</v>
      </c>
    </row>
    <row r="75" spans="1:6" x14ac:dyDescent="0.2">
      <c r="A75" s="298" t="s">
        <v>802</v>
      </c>
      <c r="B75" s="289" t="s">
        <v>162</v>
      </c>
      <c r="C75" s="295">
        <f>'Биланс на состојба'!C78</f>
        <v>0</v>
      </c>
      <c r="D75" s="299">
        <f>'Биланс на состојба'!D78</f>
        <v>2225289.0699999998</v>
      </c>
      <c r="E75" s="299">
        <f>'Биланс на состојба'!E78</f>
        <v>3207582</v>
      </c>
      <c r="F75" s="300" t="s">
        <v>163</v>
      </c>
    </row>
    <row r="76" spans="1:6" s="337" customFormat="1" x14ac:dyDescent="0.2">
      <c r="A76" s="301" t="s">
        <v>803</v>
      </c>
      <c r="B76" s="294" t="s">
        <v>165</v>
      </c>
      <c r="C76" s="336">
        <f>'Биланс на состојба'!C79</f>
        <v>0</v>
      </c>
      <c r="D76" s="296">
        <f>'Биланс на состојба'!D79</f>
        <v>0</v>
      </c>
      <c r="E76" s="296">
        <f>'Биланс на состојба'!E79</f>
        <v>0</v>
      </c>
      <c r="F76" s="300" t="s">
        <v>166</v>
      </c>
    </row>
    <row r="77" spans="1:6" s="337" customFormat="1" x14ac:dyDescent="0.2">
      <c r="A77" s="293" t="s">
        <v>804</v>
      </c>
      <c r="B77" s="294" t="s">
        <v>168</v>
      </c>
      <c r="C77" s="336">
        <f>'Биланс на состојба'!C80</f>
        <v>0</v>
      </c>
      <c r="D77" s="296">
        <f>'Биланс на состојба'!D80</f>
        <v>136671139.5</v>
      </c>
      <c r="E77" s="296">
        <f>'Биланс на состојба'!E80</f>
        <v>149444259</v>
      </c>
      <c r="F77" s="297"/>
    </row>
    <row r="78" spans="1:6" s="337" customFormat="1" ht="24" x14ac:dyDescent="0.2">
      <c r="A78" s="301" t="s">
        <v>805</v>
      </c>
      <c r="B78" s="294" t="s">
        <v>170</v>
      </c>
      <c r="C78" s="336">
        <f>'Биланс на состојба'!C81</f>
        <v>0</v>
      </c>
      <c r="D78" s="296">
        <f>'Биланс на состојба'!D81</f>
        <v>31223959.499999993</v>
      </c>
      <c r="E78" s="296">
        <f>'Биланс на состојба'!E81</f>
        <v>26657073</v>
      </c>
      <c r="F78" s="297"/>
    </row>
    <row r="79" spans="1:6" x14ac:dyDescent="0.2">
      <c r="A79" s="298" t="s">
        <v>806</v>
      </c>
      <c r="B79" s="289" t="s">
        <v>172</v>
      </c>
      <c r="C79" s="295">
        <f>'Биланс на состојба'!C82</f>
        <v>0</v>
      </c>
      <c r="D79" s="299">
        <f>'Биланс на состојба'!D82</f>
        <v>28616378.499999993</v>
      </c>
      <c r="E79" s="299">
        <f>'Биланс на состојба'!E82</f>
        <v>24049492</v>
      </c>
      <c r="F79" s="300" t="s">
        <v>173</v>
      </c>
    </row>
    <row r="80" spans="1:6" x14ac:dyDescent="0.2">
      <c r="A80" s="298" t="s">
        <v>807</v>
      </c>
      <c r="B80" s="289" t="s">
        <v>175</v>
      </c>
      <c r="C80" s="295">
        <f>'Биланс на состојба'!C83</f>
        <v>0</v>
      </c>
      <c r="D80" s="299">
        <f>'Биланс на состојба'!D83</f>
        <v>2607581</v>
      </c>
      <c r="E80" s="299">
        <f>'Биланс на состојба'!E83</f>
        <v>2607581</v>
      </c>
      <c r="F80" s="300" t="s">
        <v>176</v>
      </c>
    </row>
    <row r="81" spans="1:6" s="337" customFormat="1" ht="24" x14ac:dyDescent="0.2">
      <c r="A81" s="301" t="s">
        <v>808</v>
      </c>
      <c r="B81" s="294" t="s">
        <v>178</v>
      </c>
      <c r="C81" s="336">
        <f>'Биланс на состојба'!C84</f>
        <v>0</v>
      </c>
      <c r="D81" s="296">
        <f>'Биланс на состојба'!D84</f>
        <v>104186852</v>
      </c>
      <c r="E81" s="296">
        <f>'Биланс на состојба'!E84</f>
        <v>121980346</v>
      </c>
      <c r="F81" s="297"/>
    </row>
    <row r="82" spans="1:6" x14ac:dyDescent="0.2">
      <c r="A82" s="298" t="s">
        <v>809</v>
      </c>
      <c r="B82" s="289" t="s">
        <v>180</v>
      </c>
      <c r="C82" s="295">
        <f>'Биланс на состојба'!C85</f>
        <v>0</v>
      </c>
      <c r="D82" s="299">
        <f>'Биланс на состојба'!D85</f>
        <v>104180308</v>
      </c>
      <c r="E82" s="299">
        <f>'Биланс на состојба'!E85</f>
        <v>121942932</v>
      </c>
      <c r="F82" s="300" t="s">
        <v>181</v>
      </c>
    </row>
    <row r="83" spans="1:6" x14ac:dyDescent="0.2">
      <c r="A83" s="298" t="s">
        <v>810</v>
      </c>
      <c r="B83" s="289" t="s">
        <v>183</v>
      </c>
      <c r="C83" s="295">
        <f>'Биланс на состојба'!C86</f>
        <v>0</v>
      </c>
      <c r="D83" s="299">
        <f>'Биланс на состојба'!D86</f>
        <v>6544</v>
      </c>
      <c r="E83" s="299">
        <f>'Биланс на состојба'!E86</f>
        <v>37414</v>
      </c>
      <c r="F83" s="300" t="s">
        <v>184</v>
      </c>
    </row>
    <row r="84" spans="1:6" x14ac:dyDescent="0.2">
      <c r="A84" s="298" t="s">
        <v>811</v>
      </c>
      <c r="B84" s="289" t="s">
        <v>186</v>
      </c>
      <c r="C84" s="295">
        <f>'Биланс на состојба'!C87</f>
        <v>0</v>
      </c>
      <c r="D84" s="299">
        <f>'Биланс на состојба'!D87</f>
        <v>0</v>
      </c>
      <c r="E84" s="299">
        <f>'Биланс на состојба'!E87</f>
        <v>0</v>
      </c>
      <c r="F84" s="300" t="s">
        <v>187</v>
      </c>
    </row>
    <row r="85" spans="1:6" x14ac:dyDescent="0.2">
      <c r="A85" s="298" t="s">
        <v>812</v>
      </c>
      <c r="B85" s="289" t="s">
        <v>189</v>
      </c>
      <c r="C85" s="295">
        <f>'Биланс на состојба'!C88</f>
        <v>0</v>
      </c>
      <c r="D85" s="299">
        <f>'Биланс на состојба'!D88</f>
        <v>0</v>
      </c>
      <c r="E85" s="299">
        <f>'Биланс на состојба'!E88</f>
        <v>0</v>
      </c>
      <c r="F85" s="300" t="s">
        <v>190</v>
      </c>
    </row>
    <row r="86" spans="1:6" s="337" customFormat="1" x14ac:dyDescent="0.2">
      <c r="A86" s="301" t="s">
        <v>813</v>
      </c>
      <c r="B86" s="294" t="s">
        <v>192</v>
      </c>
      <c r="C86" s="336">
        <f>'Биланс на состојба'!C89</f>
        <v>0</v>
      </c>
      <c r="D86" s="296">
        <f>'Биланс на состојба'!D89</f>
        <v>1260328</v>
      </c>
      <c r="E86" s="296">
        <f>'Биланс на состојба'!E89</f>
        <v>806840</v>
      </c>
      <c r="F86" s="300" t="s">
        <v>193</v>
      </c>
    </row>
    <row r="87" spans="1:6" s="337" customFormat="1" x14ac:dyDescent="0.2">
      <c r="A87" s="293" t="s">
        <v>814</v>
      </c>
      <c r="B87" s="294" t="s">
        <v>195</v>
      </c>
      <c r="C87" s="336">
        <f>'Биланс на состојба'!C90</f>
        <v>0</v>
      </c>
      <c r="D87" s="296">
        <f>'Биланс на состојба'!D90</f>
        <v>164265679.63999999</v>
      </c>
      <c r="E87" s="296">
        <f>'Биланс на состојба'!E90</f>
        <v>144924489</v>
      </c>
      <c r="F87" s="297"/>
    </row>
    <row r="88" spans="1:6" x14ac:dyDescent="0.2">
      <c r="A88" s="298" t="s">
        <v>815</v>
      </c>
      <c r="B88" s="289" t="s">
        <v>197</v>
      </c>
      <c r="C88" s="295">
        <f>'Биланс на состојба'!C91</f>
        <v>0</v>
      </c>
      <c r="D88" s="299">
        <f>'Биланс на состојба'!D91</f>
        <v>0</v>
      </c>
      <c r="E88" s="299">
        <f>'Биланс на состојба'!E91</f>
        <v>0</v>
      </c>
      <c r="F88" s="300" t="s">
        <v>198</v>
      </c>
    </row>
    <row r="89" spans="1:6" x14ac:dyDescent="0.2">
      <c r="A89" s="298" t="s">
        <v>816</v>
      </c>
      <c r="B89" s="289" t="s">
        <v>200</v>
      </c>
      <c r="C89" s="295">
        <f>'Биланс на состојба'!C92</f>
        <v>0</v>
      </c>
      <c r="D89" s="299">
        <f>'Биланс на состојба'!D92</f>
        <v>116155280</v>
      </c>
      <c r="E89" s="299">
        <f>'Биланс на состојба'!E92</f>
        <v>102665386</v>
      </c>
      <c r="F89" s="300" t="s">
        <v>201</v>
      </c>
    </row>
    <row r="90" spans="1:6" x14ac:dyDescent="0.2">
      <c r="A90" s="298" t="s">
        <v>817</v>
      </c>
      <c r="B90" s="289" t="s">
        <v>203</v>
      </c>
      <c r="C90" s="295">
        <f>'Биланс на состојба'!C93</f>
        <v>0</v>
      </c>
      <c r="D90" s="299">
        <f>'Биланс на состојба'!D93</f>
        <v>48110399.640000001</v>
      </c>
      <c r="E90" s="299">
        <f>'Биланс на состојба'!E93</f>
        <v>42259103</v>
      </c>
      <c r="F90" s="300" t="s">
        <v>204</v>
      </c>
    </row>
    <row r="91" spans="1:6" s="337" customFormat="1" ht="24" x14ac:dyDescent="0.2">
      <c r="A91" s="293" t="s">
        <v>818</v>
      </c>
      <c r="B91" s="294" t="s">
        <v>206</v>
      </c>
      <c r="C91" s="336">
        <f>'Биланс на состојба'!C94</f>
        <v>0</v>
      </c>
      <c r="D91" s="296">
        <f>'Биланс на состојба'!D94</f>
        <v>0</v>
      </c>
      <c r="E91" s="296">
        <f>'Биланс на состојба'!E94</f>
        <v>0</v>
      </c>
      <c r="F91" s="300" t="s">
        <v>206</v>
      </c>
    </row>
    <row r="92" spans="1:6" s="337" customFormat="1" x14ac:dyDescent="0.2">
      <c r="A92" s="293" t="s">
        <v>819</v>
      </c>
      <c r="B92" s="294" t="s">
        <v>208</v>
      </c>
      <c r="C92" s="336">
        <f>'Биланс на состојба'!C95</f>
        <v>0</v>
      </c>
      <c r="D92" s="296">
        <f>'Биланс на состојба'!D95</f>
        <v>2688716067.4899998</v>
      </c>
      <c r="E92" s="296">
        <f>'Биланс на состојба'!E95</f>
        <v>2615295408</v>
      </c>
      <c r="F92" s="297"/>
    </row>
    <row r="93" spans="1:6" s="337" customFormat="1" ht="26.25" customHeight="1" x14ac:dyDescent="0.2">
      <c r="A93" s="293" t="s">
        <v>820</v>
      </c>
      <c r="B93" s="294" t="s">
        <v>210</v>
      </c>
      <c r="C93" s="336">
        <f>'Биланс на состојба'!C96</f>
        <v>0</v>
      </c>
      <c r="D93" s="296">
        <f>'Биланс на состојба'!D96</f>
        <v>14516295</v>
      </c>
      <c r="E93" s="296">
        <f>'Биланс на состојба'!E96</f>
        <v>33254306</v>
      </c>
      <c r="F93" s="300" t="s">
        <v>211</v>
      </c>
    </row>
    <row r="94" spans="1:6" s="337" customFormat="1" ht="12.75" customHeight="1" x14ac:dyDescent="0.2">
      <c r="A94" s="565" t="s">
        <v>821</v>
      </c>
      <c r="B94" s="566"/>
      <c r="C94" s="304"/>
      <c r="D94" s="338"/>
      <c r="E94" s="339"/>
      <c r="F94" s="297"/>
    </row>
    <row r="95" spans="1:6" s="337" customFormat="1" ht="24" x14ac:dyDescent="0.2">
      <c r="A95" s="293" t="s">
        <v>822</v>
      </c>
      <c r="B95" s="294" t="s">
        <v>213</v>
      </c>
      <c r="C95" s="336">
        <f>'Биланс на состојба'!C98</f>
        <v>0</v>
      </c>
      <c r="D95" s="296">
        <f>'Биланс на состојба'!D98</f>
        <v>1562525277.49</v>
      </c>
      <c r="E95" s="296">
        <f>'Биланс на состојба'!E98</f>
        <v>1592557957</v>
      </c>
      <c r="F95" s="297"/>
    </row>
    <row r="96" spans="1:6" s="337" customFormat="1" x14ac:dyDescent="0.2">
      <c r="A96" s="301" t="s">
        <v>823</v>
      </c>
      <c r="B96" s="294" t="s">
        <v>214</v>
      </c>
      <c r="C96" s="336">
        <f>'Биланс на состојба'!C99</f>
        <v>0</v>
      </c>
      <c r="D96" s="296">
        <f>'Биланс на состојба'!D99</f>
        <v>888308064</v>
      </c>
      <c r="E96" s="296">
        <f>'Биланс на состојба'!E99</f>
        <v>888308064</v>
      </c>
      <c r="F96" s="297"/>
    </row>
    <row r="97" spans="1:6" x14ac:dyDescent="0.2">
      <c r="A97" s="298" t="s">
        <v>824</v>
      </c>
      <c r="B97" s="289" t="s">
        <v>216</v>
      </c>
      <c r="C97" s="295">
        <f>'Биланс на состојба'!C100</f>
        <v>0</v>
      </c>
      <c r="D97" s="299">
        <f>'Биланс на состојба'!D100</f>
        <v>888308064</v>
      </c>
      <c r="E97" s="299">
        <f>'Биланс на состојба'!E100</f>
        <v>888308064</v>
      </c>
      <c r="F97" s="300" t="s">
        <v>217</v>
      </c>
    </row>
    <row r="98" spans="1:6" x14ac:dyDescent="0.2">
      <c r="A98" s="298" t="s">
        <v>825</v>
      </c>
      <c r="B98" s="289" t="s">
        <v>219</v>
      </c>
      <c r="C98" s="295">
        <f>'Биланс на состојба'!C101</f>
        <v>0</v>
      </c>
      <c r="D98" s="299">
        <f>'Биланс на состојба'!D101</f>
        <v>0</v>
      </c>
      <c r="E98" s="299">
        <f>'Биланс на состојба'!E101</f>
        <v>0</v>
      </c>
      <c r="F98" s="300" t="s">
        <v>220</v>
      </c>
    </row>
    <row r="99" spans="1:6" x14ac:dyDescent="0.2">
      <c r="A99" s="298" t="s">
        <v>826</v>
      </c>
      <c r="B99" s="289" t="s">
        <v>222</v>
      </c>
      <c r="C99" s="295">
        <f>'Биланс на состојба'!C102</f>
        <v>0</v>
      </c>
      <c r="D99" s="299">
        <f>'Биланс на состојба'!D102</f>
        <v>0</v>
      </c>
      <c r="E99" s="299">
        <f>'Биланс на состојба'!E102</f>
        <v>0</v>
      </c>
      <c r="F99" s="300" t="s">
        <v>223</v>
      </c>
    </row>
    <row r="100" spans="1:6" s="337" customFormat="1" x14ac:dyDescent="0.2">
      <c r="A100" s="301" t="s">
        <v>827</v>
      </c>
      <c r="B100" s="294" t="s">
        <v>225</v>
      </c>
      <c r="C100" s="336">
        <f>'Биланс на состојба'!C103</f>
        <v>0</v>
      </c>
      <c r="D100" s="296">
        <f>'Биланс на состојба'!D103</f>
        <v>0</v>
      </c>
      <c r="E100" s="296">
        <f>'Биланс на состојба'!E103</f>
        <v>0</v>
      </c>
      <c r="F100" s="300" t="s">
        <v>226</v>
      </c>
    </row>
    <row r="101" spans="1:6" s="337" customFormat="1" x14ac:dyDescent="0.2">
      <c r="A101" s="301" t="s">
        <v>828</v>
      </c>
      <c r="B101" s="294" t="s">
        <v>228</v>
      </c>
      <c r="C101" s="336">
        <f>'Биланс на состојба'!C104</f>
        <v>0</v>
      </c>
      <c r="D101" s="296">
        <f>'Биланс на состојба'!D104</f>
        <v>165224756.74000001</v>
      </c>
      <c r="E101" s="296">
        <f>'Биланс на состојба'!E104</f>
        <v>169227246</v>
      </c>
      <c r="F101" s="297"/>
    </row>
    <row r="102" spans="1:6" x14ac:dyDescent="0.2">
      <c r="A102" s="298" t="s">
        <v>829</v>
      </c>
      <c r="B102" s="289" t="s">
        <v>230</v>
      </c>
      <c r="C102" s="295">
        <f>'Биланс на состојба'!C105</f>
        <v>0</v>
      </c>
      <c r="D102" s="299">
        <f>'Биланс на состојба'!D105</f>
        <v>159860867.62</v>
      </c>
      <c r="E102" s="299">
        <f>'Биланс на состојба'!E105</f>
        <v>159860868</v>
      </c>
      <c r="F102" s="300" t="s">
        <v>231</v>
      </c>
    </row>
    <row r="103" spans="1:6" x14ac:dyDescent="0.2">
      <c r="A103" s="298" t="s">
        <v>830</v>
      </c>
      <c r="B103" s="289" t="s">
        <v>233</v>
      </c>
      <c r="C103" s="295">
        <f>'Биланс на состојба'!C106</f>
        <v>0</v>
      </c>
      <c r="D103" s="299">
        <f>'Биланс на состојба'!D106</f>
        <v>5748763.1200000001</v>
      </c>
      <c r="E103" s="299">
        <f>'Биланс на состојба'!E106</f>
        <v>9213216</v>
      </c>
      <c r="F103" s="300" t="s">
        <v>234</v>
      </c>
    </row>
    <row r="104" spans="1:6" x14ac:dyDescent="0.2">
      <c r="A104" s="298" t="s">
        <v>831</v>
      </c>
      <c r="B104" s="289" t="s">
        <v>236</v>
      </c>
      <c r="C104" s="295">
        <f>'Биланс на состојба'!C107</f>
        <v>0</v>
      </c>
      <c r="D104" s="299">
        <f>'Биланс на состојба'!D107</f>
        <v>-384874</v>
      </c>
      <c r="E104" s="299">
        <f>'Биланс на состојба'!E107</f>
        <v>153162</v>
      </c>
      <c r="F104" s="300" t="s">
        <v>237</v>
      </c>
    </row>
    <row r="105" spans="1:6" s="337" customFormat="1" x14ac:dyDescent="0.2">
      <c r="A105" s="301" t="s">
        <v>832</v>
      </c>
      <c r="B105" s="294" t="s">
        <v>238</v>
      </c>
      <c r="C105" s="336">
        <f>'Биланс на состојба'!C108</f>
        <v>0</v>
      </c>
      <c r="D105" s="296">
        <f>'Биланс на состојба'!D108</f>
        <v>331715146</v>
      </c>
      <c r="E105" s="296">
        <f>'Биланс на состојба'!E108</f>
        <v>318370627</v>
      </c>
      <c r="F105" s="297"/>
    </row>
    <row r="106" spans="1:6" x14ac:dyDescent="0.2">
      <c r="A106" s="298" t="s">
        <v>833</v>
      </c>
      <c r="B106" s="289" t="s">
        <v>240</v>
      </c>
      <c r="C106" s="295">
        <f>'Биланс на состојба'!C109</f>
        <v>0</v>
      </c>
      <c r="D106" s="299">
        <f>'Биланс на состојба'!D109</f>
        <v>323028166</v>
      </c>
      <c r="E106" s="299">
        <f>'Биланс на состојба'!E109</f>
        <v>309683647</v>
      </c>
      <c r="F106" s="300" t="s">
        <v>241</v>
      </c>
    </row>
    <row r="107" spans="1:6" x14ac:dyDescent="0.2">
      <c r="A107" s="298" t="s">
        <v>834</v>
      </c>
      <c r="B107" s="289" t="s">
        <v>243</v>
      </c>
      <c r="C107" s="295">
        <f>'Биланс на состојба'!C110</f>
        <v>0</v>
      </c>
      <c r="D107" s="299">
        <f>'Биланс на состојба'!D110</f>
        <v>0</v>
      </c>
      <c r="E107" s="299">
        <f>'Биланс на состојба'!E110</f>
        <v>0</v>
      </c>
      <c r="F107" s="300" t="s">
        <v>244</v>
      </c>
    </row>
    <row r="108" spans="1:6" x14ac:dyDescent="0.2">
      <c r="A108" s="298" t="s">
        <v>835</v>
      </c>
      <c r="B108" s="289" t="s">
        <v>246</v>
      </c>
      <c r="C108" s="295">
        <f>'Биланс на состојба'!C111</f>
        <v>0</v>
      </c>
      <c r="D108" s="299">
        <f>'Биланс на состојба'!D111</f>
        <v>0</v>
      </c>
      <c r="E108" s="299">
        <f>'Биланс на состојба'!E111</f>
        <v>0</v>
      </c>
      <c r="F108" s="300" t="s">
        <v>247</v>
      </c>
    </row>
    <row r="109" spans="1:6" x14ac:dyDescent="0.2">
      <c r="A109" s="298" t="s">
        <v>836</v>
      </c>
      <c r="B109" s="289" t="s">
        <v>249</v>
      </c>
      <c r="C109" s="295">
        <f>'Биланс на состојба'!C112</f>
        <v>0</v>
      </c>
      <c r="D109" s="299">
        <f>'Биланс на состојба'!D112</f>
        <v>0</v>
      </c>
      <c r="E109" s="299">
        <f>'Биланс на состојба'!E112</f>
        <v>0</v>
      </c>
      <c r="F109" s="300" t="s">
        <v>250</v>
      </c>
    </row>
    <row r="110" spans="1:6" x14ac:dyDescent="0.2">
      <c r="A110" s="298" t="s">
        <v>837</v>
      </c>
      <c r="B110" s="289" t="s">
        <v>252</v>
      </c>
      <c r="C110" s="295">
        <f>'Биланс на состојба'!C113</f>
        <v>0</v>
      </c>
      <c r="D110" s="299">
        <f>'Биланс на состојба'!D113</f>
        <v>8686980</v>
      </c>
      <c r="E110" s="299">
        <f>'Биланс на состојба'!E113</f>
        <v>8686980</v>
      </c>
      <c r="F110" s="300" t="s">
        <v>253</v>
      </c>
    </row>
    <row r="111" spans="1:6" s="337" customFormat="1" x14ac:dyDescent="0.2">
      <c r="A111" s="301" t="s">
        <v>838</v>
      </c>
      <c r="B111" s="294" t="s">
        <v>187</v>
      </c>
      <c r="C111" s="336">
        <f>'Биланс на состојба'!C114</f>
        <v>0</v>
      </c>
      <c r="D111" s="296">
        <f>'Биланс на состојба'!D114</f>
        <v>140170844</v>
      </c>
      <c r="E111" s="296">
        <f>'Биланс на состојба'!E114</f>
        <v>176618462</v>
      </c>
      <c r="F111" s="300" t="s">
        <v>255</v>
      </c>
    </row>
    <row r="112" spans="1:6" s="337" customFormat="1" x14ac:dyDescent="0.2">
      <c r="A112" s="301" t="s">
        <v>839</v>
      </c>
      <c r="B112" s="294" t="s">
        <v>257</v>
      </c>
      <c r="C112" s="336">
        <f>'Биланс на состојба'!C115</f>
        <v>0</v>
      </c>
      <c r="D112" s="296">
        <f>'Биланс на состојба'!D115</f>
        <v>0</v>
      </c>
      <c r="E112" s="296">
        <f>'Биланс на состојба'!E115</f>
        <v>0</v>
      </c>
      <c r="F112" s="300" t="s">
        <v>258</v>
      </c>
    </row>
    <row r="113" spans="1:6" s="337" customFormat="1" x14ac:dyDescent="0.2">
      <c r="A113" s="301" t="s">
        <v>840</v>
      </c>
      <c r="B113" s="294" t="s">
        <v>260</v>
      </c>
      <c r="C113" s="336">
        <f>'Биланс на состојба'!C116</f>
        <v>0</v>
      </c>
      <c r="D113" s="296">
        <f>'Биланс на состојба'!D116</f>
        <v>37106466.75</v>
      </c>
      <c r="E113" s="296">
        <f>'Биланс на состојба'!E116</f>
        <v>40033558</v>
      </c>
      <c r="F113" s="300" t="s">
        <v>261</v>
      </c>
    </row>
    <row r="114" spans="1:6" s="337" customFormat="1" x14ac:dyDescent="0.2">
      <c r="A114" s="301" t="s">
        <v>841</v>
      </c>
      <c r="B114" s="294" t="s">
        <v>263</v>
      </c>
      <c r="C114" s="336">
        <f>'Биланс на состојба'!C117</f>
        <v>0</v>
      </c>
      <c r="D114" s="296">
        <f>'Биланс на состојба'!D117</f>
        <v>0</v>
      </c>
      <c r="E114" s="296">
        <f>'Биланс на состојба'!E117</f>
        <v>0</v>
      </c>
      <c r="F114" s="300" t="s">
        <v>264</v>
      </c>
    </row>
    <row r="115" spans="1:6" s="337" customFormat="1" x14ac:dyDescent="0.2">
      <c r="A115" s="293" t="s">
        <v>842</v>
      </c>
      <c r="B115" s="294" t="s">
        <v>266</v>
      </c>
      <c r="C115" s="336">
        <f>'Биланс на состојба'!C118</f>
        <v>0</v>
      </c>
      <c r="D115" s="296">
        <f>'Биланс на состојба'!D118</f>
        <v>0</v>
      </c>
      <c r="E115" s="296">
        <f>'Биланс на состојба'!E118</f>
        <v>0</v>
      </c>
      <c r="F115" s="300" t="s">
        <v>267</v>
      </c>
    </row>
    <row r="116" spans="1:6" s="337" customFormat="1" ht="13.5" customHeight="1" x14ac:dyDescent="0.2">
      <c r="A116" s="293" t="s">
        <v>843</v>
      </c>
      <c r="B116" s="294" t="s">
        <v>844</v>
      </c>
      <c r="C116" s="336">
        <f>'Биланс на состојба'!C119</f>
        <v>0</v>
      </c>
      <c r="D116" s="296">
        <f>'Биланс на состојба'!D119</f>
        <v>796859538</v>
      </c>
      <c r="E116" s="296">
        <f>'Биланс на состојба'!E119</f>
        <v>742563633</v>
      </c>
      <c r="F116" s="297"/>
    </row>
    <row r="117" spans="1:6" x14ac:dyDescent="0.2">
      <c r="A117" s="305" t="s">
        <v>845</v>
      </c>
      <c r="B117" s="289" t="s">
        <v>846</v>
      </c>
      <c r="C117" s="295">
        <f>'Биланс на состојба'!C120</f>
        <v>0</v>
      </c>
      <c r="D117" s="299">
        <f>'Биланс на состојба'!D120</f>
        <v>440118126</v>
      </c>
      <c r="E117" s="299">
        <f>'Биланс на состојба'!E120</f>
        <v>383840066</v>
      </c>
      <c r="F117" s="300" t="s">
        <v>269</v>
      </c>
    </row>
    <row r="118" spans="1:6" x14ac:dyDescent="0.2">
      <c r="A118" s="305" t="s">
        <v>847</v>
      </c>
      <c r="B118" s="289" t="s">
        <v>270</v>
      </c>
      <c r="C118" s="295">
        <f>'Биланс на состојба'!C121</f>
        <v>0</v>
      </c>
      <c r="D118" s="299">
        <f>'Биланс на состојба'!D121</f>
        <v>0</v>
      </c>
      <c r="E118" s="299">
        <f>'Биланс на состојба'!E121</f>
        <v>0</v>
      </c>
      <c r="F118" s="300" t="s">
        <v>271</v>
      </c>
    </row>
    <row r="119" spans="1:6" x14ac:dyDescent="0.2">
      <c r="A119" s="305" t="s">
        <v>848</v>
      </c>
      <c r="B119" s="289" t="s">
        <v>272</v>
      </c>
      <c r="C119" s="295">
        <f>'Биланс на состојба'!C122</f>
        <v>0</v>
      </c>
      <c r="D119" s="299">
        <f>'Биланс на состојба'!D122</f>
        <v>338844704</v>
      </c>
      <c r="E119" s="299">
        <f>'Биланс на состојба'!E122</f>
        <v>340580188</v>
      </c>
      <c r="F119" s="300" t="s">
        <v>273</v>
      </c>
    </row>
    <row r="120" spans="1:6" x14ac:dyDescent="0.2">
      <c r="A120" s="305" t="s">
        <v>849</v>
      </c>
      <c r="B120" s="289" t="s">
        <v>274</v>
      </c>
      <c r="C120" s="295">
        <f>'Биланс на состојба'!C123</f>
        <v>0</v>
      </c>
      <c r="D120" s="299">
        <f>'Биланс на состојба'!D123</f>
        <v>17896708</v>
      </c>
      <c r="E120" s="299">
        <f>'Биланс на состојба'!E123</f>
        <v>18143379</v>
      </c>
      <c r="F120" s="300" t="s">
        <v>275</v>
      </c>
    </row>
    <row r="121" spans="1:6" x14ac:dyDescent="0.2">
      <c r="A121" s="305" t="s">
        <v>850</v>
      </c>
      <c r="B121" s="289" t="s">
        <v>276</v>
      </c>
      <c r="C121" s="295">
        <f>'Биланс на состојба'!C124</f>
        <v>0</v>
      </c>
      <c r="D121" s="299">
        <f>'Биланс на состојба'!D124</f>
        <v>0</v>
      </c>
      <c r="E121" s="299">
        <f>'Биланс на состојба'!E124</f>
        <v>0</v>
      </c>
      <c r="F121" s="300" t="s">
        <v>277</v>
      </c>
    </row>
    <row r="122" spans="1:6" x14ac:dyDescent="0.2">
      <c r="A122" s="305" t="s">
        <v>851</v>
      </c>
      <c r="B122" s="289" t="s">
        <v>278</v>
      </c>
      <c r="C122" s="295">
        <f>'Биланс на состојба'!C125</f>
        <v>0</v>
      </c>
      <c r="D122" s="299">
        <f>'Биланс на состојба'!D125</f>
        <v>0</v>
      </c>
      <c r="E122" s="299">
        <f>'Биланс на состојба'!E125</f>
        <v>0</v>
      </c>
      <c r="F122" s="300" t="s">
        <v>279</v>
      </c>
    </row>
    <row r="123" spans="1:6" s="337" customFormat="1" ht="36" x14ac:dyDescent="0.2">
      <c r="A123" s="293" t="s">
        <v>852</v>
      </c>
      <c r="B123" s="294" t="s">
        <v>281</v>
      </c>
      <c r="C123" s="336">
        <f>'Биланс на состојба'!C126</f>
        <v>0</v>
      </c>
      <c r="D123" s="296">
        <f>'Биланс на состојба'!D126</f>
        <v>0</v>
      </c>
      <c r="E123" s="296">
        <f>'Биланс на состојба'!E126</f>
        <v>0</v>
      </c>
      <c r="F123" s="300" t="s">
        <v>282</v>
      </c>
    </row>
    <row r="124" spans="1:6" s="337" customFormat="1" x14ac:dyDescent="0.2">
      <c r="A124" s="293" t="s">
        <v>853</v>
      </c>
      <c r="B124" s="294" t="s">
        <v>284</v>
      </c>
      <c r="C124" s="336">
        <f>'Биланс на состојба'!C127</f>
        <v>0</v>
      </c>
      <c r="D124" s="296">
        <f>'Биланс на состојба'!D127</f>
        <v>5661459</v>
      </c>
      <c r="E124" s="296">
        <f>'Биланс на состојба'!E127</f>
        <v>4636663</v>
      </c>
      <c r="F124" s="297"/>
    </row>
    <row r="125" spans="1:6" x14ac:dyDescent="0.2">
      <c r="A125" s="298" t="s">
        <v>854</v>
      </c>
      <c r="B125" s="289" t="s">
        <v>286</v>
      </c>
      <c r="C125" s="295">
        <f>'Биланс на состојба'!C128</f>
        <v>0</v>
      </c>
      <c r="D125" s="299">
        <f>'Биланс на состојба'!D128</f>
        <v>5661459</v>
      </c>
      <c r="E125" s="299">
        <f>'Биланс на состојба'!E128</f>
        <v>4636663</v>
      </c>
      <c r="F125" s="300" t="s">
        <v>287</v>
      </c>
    </row>
    <row r="126" spans="1:6" x14ac:dyDescent="0.2">
      <c r="A126" s="298" t="s">
        <v>855</v>
      </c>
      <c r="B126" s="289" t="s">
        <v>289</v>
      </c>
      <c r="C126" s="295">
        <f>'Биланс на состојба'!C129</f>
        <v>0</v>
      </c>
      <c r="D126" s="299">
        <f>'Биланс на состојба'!D129</f>
        <v>0</v>
      </c>
      <c r="E126" s="299">
        <f>'Биланс на состојба'!E129</f>
        <v>0</v>
      </c>
      <c r="F126" s="300" t="s">
        <v>290</v>
      </c>
    </row>
    <row r="127" spans="1:6" s="337" customFormat="1" x14ac:dyDescent="0.2">
      <c r="A127" s="293" t="s">
        <v>856</v>
      </c>
      <c r="B127" s="294" t="s">
        <v>292</v>
      </c>
      <c r="C127" s="336">
        <f>'Биланс на состојба'!C130</f>
        <v>0</v>
      </c>
      <c r="D127" s="296">
        <f>'Биланс на состојба'!D130</f>
        <v>20872525.98</v>
      </c>
      <c r="E127" s="296">
        <f>'Биланс на состојба'!E130</f>
        <v>21180947</v>
      </c>
      <c r="F127" s="297"/>
    </row>
    <row r="128" spans="1:6" x14ac:dyDescent="0.2">
      <c r="A128" s="298" t="s">
        <v>857</v>
      </c>
      <c r="B128" s="289" t="s">
        <v>294</v>
      </c>
      <c r="C128" s="295">
        <f>'Биланс на состојба'!C131</f>
        <v>0</v>
      </c>
      <c r="D128" s="299">
        <f>'Биланс на состојба'!D131</f>
        <v>18401072</v>
      </c>
      <c r="E128" s="299">
        <f>'Биланс на состојба'!E131</f>
        <v>18786011</v>
      </c>
      <c r="F128" s="300" t="s">
        <v>295</v>
      </c>
    </row>
    <row r="129" spans="1:6" x14ac:dyDescent="0.2">
      <c r="A129" s="298" t="s">
        <v>858</v>
      </c>
      <c r="B129" s="289" t="s">
        <v>297</v>
      </c>
      <c r="C129" s="295">
        <f>'Биланс на состојба'!C132</f>
        <v>0</v>
      </c>
      <c r="D129" s="299">
        <f>'Биланс на состојба'!D132</f>
        <v>2471453.98</v>
      </c>
      <c r="E129" s="299">
        <f>'Биланс на состојба'!E132</f>
        <v>2394936</v>
      </c>
      <c r="F129" s="300" t="s">
        <v>298</v>
      </c>
    </row>
    <row r="130" spans="1:6" s="337" customFormat="1" x14ac:dyDescent="0.2">
      <c r="A130" s="293" t="s">
        <v>859</v>
      </c>
      <c r="B130" s="294" t="s">
        <v>300</v>
      </c>
      <c r="C130" s="336">
        <f>'Биланс на состојба'!C133</f>
        <v>0</v>
      </c>
      <c r="D130" s="296">
        <f>'Биланс на состојба'!D133</f>
        <v>0</v>
      </c>
      <c r="E130" s="296">
        <f>'Биланс на состојба'!E133</f>
        <v>0</v>
      </c>
      <c r="F130" s="300" t="s">
        <v>301</v>
      </c>
    </row>
    <row r="131" spans="1:6" s="337" customFormat="1" x14ac:dyDescent="0.2">
      <c r="A131" s="293" t="s">
        <v>860</v>
      </c>
      <c r="B131" s="294" t="s">
        <v>303</v>
      </c>
      <c r="C131" s="336">
        <f>'Биланс на состојба'!C134</f>
        <v>0</v>
      </c>
      <c r="D131" s="296">
        <f>'Биланс на состојба'!D134</f>
        <v>110610733.8</v>
      </c>
      <c r="E131" s="296">
        <f>'Биланс на состојба'!E134</f>
        <v>94551106</v>
      </c>
      <c r="F131" s="297"/>
    </row>
    <row r="132" spans="1:6" s="337" customFormat="1" ht="24" x14ac:dyDescent="0.2">
      <c r="A132" s="301" t="s">
        <v>861</v>
      </c>
      <c r="B132" s="294" t="s">
        <v>305</v>
      </c>
      <c r="C132" s="336">
        <f>'Биланс на состојба'!C135</f>
        <v>0</v>
      </c>
      <c r="D132" s="296">
        <f>'Биланс на состојба'!D135</f>
        <v>0</v>
      </c>
      <c r="E132" s="296">
        <f>'Биланс на состојба'!E135</f>
        <v>0</v>
      </c>
      <c r="F132" s="297"/>
    </row>
    <row r="133" spans="1:6" x14ac:dyDescent="0.2">
      <c r="A133" s="298" t="s">
        <v>792</v>
      </c>
      <c r="B133" s="289" t="s">
        <v>862</v>
      </c>
      <c r="C133" s="295">
        <f>'Биланс на состојба'!C136</f>
        <v>0</v>
      </c>
      <c r="D133" s="299">
        <f>'Биланс на состојба'!D136</f>
        <v>0</v>
      </c>
      <c r="E133" s="299">
        <f>'Биланс на состојба'!E136</f>
        <v>0</v>
      </c>
      <c r="F133" s="300" t="s">
        <v>307</v>
      </c>
    </row>
    <row r="134" spans="1:6" x14ac:dyDescent="0.2">
      <c r="A134" s="298" t="s">
        <v>793</v>
      </c>
      <c r="B134" s="289" t="s">
        <v>308</v>
      </c>
      <c r="C134" s="295">
        <f>'Биланс на состојба'!C137</f>
        <v>0</v>
      </c>
      <c r="D134" s="299">
        <f>'Биланс на состојба'!D137</f>
        <v>0</v>
      </c>
      <c r="E134" s="299">
        <f>'Биланс на состојба'!E137</f>
        <v>0</v>
      </c>
      <c r="F134" s="300" t="s">
        <v>309</v>
      </c>
    </row>
    <row r="135" spans="1:6" x14ac:dyDescent="0.2">
      <c r="A135" s="298" t="s">
        <v>863</v>
      </c>
      <c r="B135" s="289" t="s">
        <v>311</v>
      </c>
      <c r="C135" s="295">
        <f>'Биланс на состојба'!C138</f>
        <v>0</v>
      </c>
      <c r="D135" s="299">
        <f>'Биланс на состојба'!D138</f>
        <v>0</v>
      </c>
      <c r="E135" s="299">
        <f>'Биланс на состојба'!E138</f>
        <v>0</v>
      </c>
      <c r="F135" s="300" t="s">
        <v>312</v>
      </c>
    </row>
    <row r="136" spans="1:6" s="337" customFormat="1" ht="24" x14ac:dyDescent="0.2">
      <c r="A136" s="301" t="s">
        <v>864</v>
      </c>
      <c r="B136" s="294" t="s">
        <v>314</v>
      </c>
      <c r="C136" s="336">
        <f>'Биланс на состојба'!C139</f>
        <v>0</v>
      </c>
      <c r="D136" s="296">
        <f>'Биланс на состојба'!D139</f>
        <v>66025700</v>
      </c>
      <c r="E136" s="296">
        <f>'Биланс на состојба'!E139</f>
        <v>41384977</v>
      </c>
      <c r="F136" s="297"/>
    </row>
    <row r="137" spans="1:6" ht="15.75" customHeight="1" x14ac:dyDescent="0.2">
      <c r="A137" s="298" t="s">
        <v>865</v>
      </c>
      <c r="B137" s="289" t="s">
        <v>316</v>
      </c>
      <c r="C137" s="295">
        <f>'Биланс на состојба'!C140</f>
        <v>0</v>
      </c>
      <c r="D137" s="299">
        <f>'Биланс на состојба'!D140</f>
        <v>64338498</v>
      </c>
      <c r="E137" s="299">
        <f>'Биланс на состојба'!E140</f>
        <v>40384185</v>
      </c>
      <c r="F137" s="300" t="s">
        <v>317</v>
      </c>
    </row>
    <row r="138" spans="1:6" ht="24" x14ac:dyDescent="0.2">
      <c r="A138" s="298" t="s">
        <v>866</v>
      </c>
      <c r="B138" s="289" t="s">
        <v>319</v>
      </c>
      <c r="C138" s="295">
        <f>'Биланс на состојба'!C141</f>
        <v>0</v>
      </c>
      <c r="D138" s="299">
        <f>'Биланс на состојба'!D141</f>
        <v>0</v>
      </c>
      <c r="E138" s="299">
        <f>'Биланс на состојба'!E141</f>
        <v>0</v>
      </c>
      <c r="F138" s="300" t="s">
        <v>320</v>
      </c>
    </row>
    <row r="139" spans="1:6" ht="24" x14ac:dyDescent="0.2">
      <c r="A139" s="298" t="s">
        <v>867</v>
      </c>
      <c r="B139" s="289" t="s">
        <v>322</v>
      </c>
      <c r="C139" s="295">
        <f>'Биланс на состојба'!C142</f>
        <v>0</v>
      </c>
      <c r="D139" s="299">
        <f>'Биланс на состојба'!D142</f>
        <v>1687202</v>
      </c>
      <c r="E139" s="299">
        <f>'Биланс на состојба'!E142</f>
        <v>1000792</v>
      </c>
      <c r="F139" s="300" t="s">
        <v>323</v>
      </c>
    </row>
    <row r="140" spans="1:6" s="337" customFormat="1" x14ac:dyDescent="0.2">
      <c r="A140" s="301" t="s">
        <v>868</v>
      </c>
      <c r="B140" s="294" t="s">
        <v>325</v>
      </c>
      <c r="C140" s="336">
        <f>'Биланс на состојба'!C143</f>
        <v>0</v>
      </c>
      <c r="D140" s="296">
        <f>'Биланс на состојба'!D143</f>
        <v>44585033.799999997</v>
      </c>
      <c r="E140" s="296">
        <f>'Биланс на состојба'!E143</f>
        <v>53166129</v>
      </c>
      <c r="F140" s="297"/>
    </row>
    <row r="141" spans="1:6" x14ac:dyDescent="0.2">
      <c r="A141" s="298" t="s">
        <v>869</v>
      </c>
      <c r="B141" s="289" t="s">
        <v>327</v>
      </c>
      <c r="C141" s="295">
        <f>'Биланс на состојба'!C144</f>
        <v>0</v>
      </c>
      <c r="D141" s="299">
        <f>'Биланс на состојба'!D144</f>
        <v>16893742.57</v>
      </c>
      <c r="E141" s="299">
        <f>'Биланс на состојба'!E144</f>
        <v>27147484</v>
      </c>
      <c r="F141" s="300" t="s">
        <v>328</v>
      </c>
    </row>
    <row r="142" spans="1:6" x14ac:dyDescent="0.2">
      <c r="A142" s="298" t="s">
        <v>870</v>
      </c>
      <c r="B142" s="289" t="s">
        <v>330</v>
      </c>
      <c r="C142" s="295">
        <f>'Биланс на состојба'!C145</f>
        <v>0</v>
      </c>
      <c r="D142" s="299">
        <f>'Биланс на состојба'!D145</f>
        <v>7534394</v>
      </c>
      <c r="E142" s="299">
        <f>'Биланс на состојба'!E145</f>
        <v>6761664</v>
      </c>
      <c r="F142" s="300" t="s">
        <v>331</v>
      </c>
    </row>
    <row r="143" spans="1:6" ht="13.5" customHeight="1" x14ac:dyDescent="0.2">
      <c r="A143" s="298" t="s">
        <v>871</v>
      </c>
      <c r="B143" s="289" t="s">
        <v>98</v>
      </c>
      <c r="C143" s="295">
        <f>'Биланс на состојба'!C146</f>
        <v>0</v>
      </c>
      <c r="D143" s="299">
        <f>'Биланс на состојба'!D146</f>
        <v>20156897.23</v>
      </c>
      <c r="E143" s="299">
        <f>'Биланс на состојба'!E146</f>
        <v>19256981</v>
      </c>
      <c r="F143" s="300" t="s">
        <v>332</v>
      </c>
    </row>
    <row r="144" spans="1:6" s="337" customFormat="1" x14ac:dyDescent="0.2">
      <c r="A144" s="293" t="s">
        <v>872</v>
      </c>
      <c r="B144" s="294" t="s">
        <v>873</v>
      </c>
      <c r="C144" s="336">
        <f>'Биланс на состојба'!C147</f>
        <v>0</v>
      </c>
      <c r="D144" s="296">
        <f>'Биланс на состојба'!D147</f>
        <v>192186533</v>
      </c>
      <c r="E144" s="296">
        <f>'Биланс на состојба'!E147</f>
        <v>159805102</v>
      </c>
      <c r="F144" s="300" t="s">
        <v>334</v>
      </c>
    </row>
    <row r="145" spans="1:6" s="337" customFormat="1" ht="24" x14ac:dyDescent="0.2">
      <c r="A145" s="293" t="s">
        <v>874</v>
      </c>
      <c r="B145" s="294" t="s">
        <v>875</v>
      </c>
      <c r="C145" s="336">
        <f>'Биланс на состојба'!C148</f>
        <v>0</v>
      </c>
      <c r="D145" s="296">
        <f>'Биланс на состојба'!D148</f>
        <v>0</v>
      </c>
      <c r="E145" s="296">
        <f>'Биланс на состојба'!E148</f>
        <v>0</v>
      </c>
      <c r="F145" s="300" t="s">
        <v>336</v>
      </c>
    </row>
    <row r="146" spans="1:6" s="337" customFormat="1" x14ac:dyDescent="0.2">
      <c r="A146" s="293" t="s">
        <v>876</v>
      </c>
      <c r="B146" s="294" t="s">
        <v>877</v>
      </c>
      <c r="C146" s="336">
        <f>'Биланс на состојба'!C149</f>
        <v>0</v>
      </c>
      <c r="D146" s="296">
        <f>'Биланс на состојба'!D149</f>
        <v>2688716067.27</v>
      </c>
      <c r="E146" s="296">
        <f>'Биланс на состојба'!E149</f>
        <v>2615295408</v>
      </c>
      <c r="F146" s="297"/>
    </row>
    <row r="147" spans="1:6" s="337" customFormat="1" x14ac:dyDescent="0.2">
      <c r="A147" s="293" t="s">
        <v>878</v>
      </c>
      <c r="B147" s="294" t="s">
        <v>879</v>
      </c>
      <c r="C147" s="336">
        <f>'Биланс на состојба'!C150</f>
        <v>0</v>
      </c>
      <c r="D147" s="296">
        <f>'Биланс на состојба'!D150</f>
        <v>14516295</v>
      </c>
      <c r="E147" s="296">
        <f>'Биланс на состојба'!E150</f>
        <v>33254306</v>
      </c>
      <c r="F147" s="300" t="s">
        <v>339</v>
      </c>
    </row>
    <row r="148" spans="1:6" x14ac:dyDescent="0.2">
      <c r="A148" s="130"/>
      <c r="B148" s="130"/>
      <c r="C148" s="130"/>
      <c r="D148" s="130"/>
      <c r="E148" s="130"/>
      <c r="F148" s="130"/>
    </row>
  </sheetData>
  <sheetProtection password="B44F" sheet="1" objects="1" scenarios="1" selectLockedCells="1" selectUnlockedCells="1"/>
  <mergeCells count="9">
    <mergeCell ref="F6:F8"/>
    <mergeCell ref="A1:E1"/>
    <mergeCell ref="A94:B94"/>
    <mergeCell ref="B2:E2"/>
    <mergeCell ref="B3:C3"/>
    <mergeCell ref="A6:A7"/>
    <mergeCell ref="B6:B7"/>
    <mergeCell ref="C6:C7"/>
    <mergeCell ref="D6:E6"/>
  </mergeCells>
  <printOptions horizontalCentered="1"/>
  <pageMargins left="0.15748031496062992" right="0.15748031496062992" top="0.19685039370078741" bottom="0.39370078740157483" header="0.11811023622047245" footer="0.31496062992125984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F102"/>
  <sheetViews>
    <sheetView workbookViewId="0">
      <selection activeCell="A61" sqref="A61:E61"/>
    </sheetView>
  </sheetViews>
  <sheetFormatPr defaultColWidth="9.140625" defaultRowHeight="12.75" x14ac:dyDescent="0.2"/>
  <cols>
    <col min="1" max="1" width="46.85546875" style="129" customWidth="1"/>
    <col min="2" max="2" width="11.28515625" style="129" customWidth="1"/>
    <col min="3" max="3" width="5.7109375" style="129" customWidth="1"/>
    <col min="4" max="4" width="17.5703125" style="129" customWidth="1"/>
    <col min="5" max="5" width="18.5703125" style="129" customWidth="1"/>
    <col min="6" max="6" width="74" style="129" customWidth="1"/>
    <col min="7" max="16384" width="9.140625" style="129"/>
  </cols>
  <sheetData>
    <row r="1" spans="1:6" ht="26.25" customHeight="1" x14ac:dyDescent="0.2">
      <c r="A1" s="564" t="s">
        <v>880</v>
      </c>
      <c r="B1" s="564"/>
      <c r="C1" s="564"/>
      <c r="D1" s="564"/>
      <c r="E1" s="564"/>
      <c r="F1" s="130"/>
    </row>
    <row r="2" spans="1:6" x14ac:dyDescent="0.2">
      <c r="A2" s="131" t="s">
        <v>721</v>
      </c>
      <c r="B2" s="567" t="str">
        <f>'ФИ-Почетна'!$C$21</f>
        <v>МАКЕДОНИЈА осигурување АД Скопје - Виена Иншуренс Груп</v>
      </c>
      <c r="C2" s="567"/>
      <c r="D2" s="567"/>
      <c r="E2" s="130"/>
      <c r="F2" s="130"/>
    </row>
    <row r="3" spans="1:6" x14ac:dyDescent="0.2">
      <c r="A3" s="131" t="s">
        <v>722</v>
      </c>
      <c r="B3" s="567" t="str">
        <f>'ФИ-Почетна'!$C$24</f>
        <v>01.01 - 31.12</v>
      </c>
      <c r="C3" s="567"/>
      <c r="D3" s="130"/>
      <c r="E3" s="130"/>
      <c r="F3" s="130"/>
    </row>
    <row r="4" spans="1:6" x14ac:dyDescent="0.2">
      <c r="A4" s="131" t="s">
        <v>1200</v>
      </c>
      <c r="B4" s="567">
        <f>'ФИ-Почетна'!$C$25</f>
        <v>2023</v>
      </c>
      <c r="C4" s="567"/>
      <c r="D4" s="130"/>
      <c r="E4" s="130"/>
      <c r="F4" s="130"/>
    </row>
    <row r="5" spans="1:6" x14ac:dyDescent="0.2">
      <c r="A5" s="131" t="s">
        <v>1199</v>
      </c>
      <c r="B5" s="567" t="str">
        <f>'ФИ-Почетна'!$C$26</f>
        <v>не</v>
      </c>
      <c r="C5" s="567"/>
      <c r="D5" s="130"/>
      <c r="E5" s="130"/>
      <c r="F5" s="130"/>
    </row>
    <row r="6" spans="1:6" x14ac:dyDescent="0.2">
      <c r="A6" s="568" t="s">
        <v>725</v>
      </c>
      <c r="B6" s="568" t="s">
        <v>726</v>
      </c>
      <c r="C6" s="306" t="s">
        <v>727</v>
      </c>
      <c r="D6" s="568" t="s">
        <v>728</v>
      </c>
      <c r="E6" s="568" t="s">
        <v>728</v>
      </c>
      <c r="F6" s="569" t="s">
        <v>729</v>
      </c>
    </row>
    <row r="7" spans="1:6" ht="24" x14ac:dyDescent="0.2">
      <c r="A7" s="568" t="s">
        <v>725</v>
      </c>
      <c r="B7" s="568" t="s">
        <v>726</v>
      </c>
      <c r="C7" s="307"/>
      <c r="D7" s="306" t="s">
        <v>730</v>
      </c>
      <c r="E7" s="306" t="s">
        <v>731</v>
      </c>
      <c r="F7" s="569" t="s">
        <v>729</v>
      </c>
    </row>
    <row r="8" spans="1:6" x14ac:dyDescent="0.2">
      <c r="A8" s="306" t="s">
        <v>732</v>
      </c>
      <c r="B8" s="306" t="s">
        <v>733</v>
      </c>
      <c r="C8" s="306" t="s">
        <v>193</v>
      </c>
      <c r="D8" s="306" t="s">
        <v>734</v>
      </c>
      <c r="E8" s="306" t="s">
        <v>735</v>
      </c>
      <c r="F8" s="569" t="s">
        <v>729</v>
      </c>
    </row>
    <row r="9" spans="1:6" x14ac:dyDescent="0.2">
      <c r="A9" s="308" t="s">
        <v>881</v>
      </c>
      <c r="B9" s="309" t="s">
        <v>882</v>
      </c>
      <c r="C9" s="310">
        <f>'Биланс на успех'!C12</f>
        <v>0</v>
      </c>
      <c r="D9" s="296">
        <f>'Биланс на успех'!D12</f>
        <v>1015087119.63</v>
      </c>
      <c r="E9" s="296">
        <f>'Биланс на успех'!E12</f>
        <v>886969220</v>
      </c>
      <c r="F9" s="311"/>
    </row>
    <row r="10" spans="1:6" ht="24" x14ac:dyDescent="0.2">
      <c r="A10" s="312" t="s">
        <v>883</v>
      </c>
      <c r="B10" s="313" t="s">
        <v>884</v>
      </c>
      <c r="C10" s="310">
        <f>'Биланс на успех'!C13</f>
        <v>0</v>
      </c>
      <c r="D10" s="299">
        <f>'Биланс на успех'!D13</f>
        <v>753653068</v>
      </c>
      <c r="E10" s="299">
        <f>'Биланс на успех'!E13</f>
        <v>569679011</v>
      </c>
      <c r="F10" s="311"/>
    </row>
    <row r="11" spans="1:6" ht="24" x14ac:dyDescent="0.2">
      <c r="A11" s="314" t="s">
        <v>885</v>
      </c>
      <c r="B11" s="313" t="s">
        <v>309</v>
      </c>
      <c r="C11" s="310">
        <f>'Биланс на успех'!C14</f>
        <v>0</v>
      </c>
      <c r="D11" s="299">
        <f>'Биланс на успех'!D14</f>
        <v>1136239269</v>
      </c>
      <c r="E11" s="299">
        <f>'Биланс на успех'!E14</f>
        <v>981221096</v>
      </c>
      <c r="F11" s="315" t="s">
        <v>886</v>
      </c>
    </row>
    <row r="12" spans="1:6" ht="24" x14ac:dyDescent="0.2">
      <c r="A12" s="314" t="s">
        <v>887</v>
      </c>
      <c r="B12" s="313" t="s">
        <v>888</v>
      </c>
      <c r="C12" s="310">
        <f>'Биланс на успех'!C15</f>
        <v>0</v>
      </c>
      <c r="D12" s="299">
        <f>'Биланс на успех'!D15</f>
        <v>21030348</v>
      </c>
      <c r="E12" s="299">
        <f>'Биланс на успех'!E15</f>
        <v>16130525</v>
      </c>
      <c r="F12" s="315" t="s">
        <v>889</v>
      </c>
    </row>
    <row r="13" spans="1:6" ht="24" x14ac:dyDescent="0.2">
      <c r="A13" s="314" t="s">
        <v>890</v>
      </c>
      <c r="B13" s="313" t="s">
        <v>891</v>
      </c>
      <c r="C13" s="310">
        <f>'Биланс на успех'!C16</f>
        <v>0</v>
      </c>
      <c r="D13" s="299">
        <f>'Биланс на успех'!D16</f>
        <v>0</v>
      </c>
      <c r="E13" s="299">
        <f>'Биланс на успех'!E16</f>
        <v>0</v>
      </c>
      <c r="F13" s="315" t="s">
        <v>892</v>
      </c>
    </row>
    <row r="14" spans="1:6" x14ac:dyDescent="0.2">
      <c r="A14" s="314" t="s">
        <v>893</v>
      </c>
      <c r="B14" s="313" t="s">
        <v>894</v>
      </c>
      <c r="C14" s="310">
        <f>'Биланс на успех'!C17</f>
        <v>0</v>
      </c>
      <c r="D14" s="299">
        <f>'Биланс на успех'!D17</f>
        <v>6171376</v>
      </c>
      <c r="E14" s="299">
        <f>'Биланс на успех'!E17</f>
        <v>9336508</v>
      </c>
      <c r="F14" s="315" t="s">
        <v>895</v>
      </c>
    </row>
    <row r="15" spans="1:6" ht="24" x14ac:dyDescent="0.2">
      <c r="A15" s="314" t="s">
        <v>896</v>
      </c>
      <c r="B15" s="313" t="s">
        <v>897</v>
      </c>
      <c r="C15" s="310">
        <f>'Биланс на успех'!C18</f>
        <v>0</v>
      </c>
      <c r="D15" s="299">
        <f>'Биланс на успех'!D18</f>
        <v>343562649</v>
      </c>
      <c r="E15" s="299">
        <f>'Биланс на успех'!E18</f>
        <v>375231915</v>
      </c>
      <c r="F15" s="315" t="s">
        <v>898</v>
      </c>
    </row>
    <row r="16" spans="1:6" ht="24" x14ac:dyDescent="0.2">
      <c r="A16" s="314" t="s">
        <v>899</v>
      </c>
      <c r="B16" s="313" t="s">
        <v>900</v>
      </c>
      <c r="C16" s="310">
        <f>'Биланс на успех'!C19</f>
        <v>0</v>
      </c>
      <c r="D16" s="299">
        <f>'Биланс на успех'!D19</f>
        <v>56278060</v>
      </c>
      <c r="E16" s="299">
        <f>'Биланс на успех'!E19</f>
        <v>58365404</v>
      </c>
      <c r="F16" s="315" t="s">
        <v>901</v>
      </c>
    </row>
    <row r="17" spans="1:6" ht="24" x14ac:dyDescent="0.2">
      <c r="A17" s="314" t="s">
        <v>902</v>
      </c>
      <c r="B17" s="313" t="s">
        <v>903</v>
      </c>
      <c r="C17" s="310">
        <f>'Биланс на успех'!C20</f>
        <v>0</v>
      </c>
      <c r="D17" s="299">
        <f>'Биланс на успех'!D20</f>
        <v>-1330030</v>
      </c>
      <c r="E17" s="299">
        <f>'Биланс на успех'!E20</f>
        <v>1996139</v>
      </c>
      <c r="F17" s="315" t="s">
        <v>904</v>
      </c>
    </row>
    <row r="18" spans="1:6" ht="24" x14ac:dyDescent="0.2">
      <c r="A18" s="314" t="s">
        <v>905</v>
      </c>
      <c r="B18" s="313" t="s">
        <v>312</v>
      </c>
      <c r="C18" s="310">
        <f>'Биланс на успех'!C21</f>
        <v>0</v>
      </c>
      <c r="D18" s="299">
        <f>'Биланс на успех'!D21</f>
        <v>3725566</v>
      </c>
      <c r="E18" s="299">
        <f>'Биланс на успех'!E21</f>
        <v>13265078</v>
      </c>
      <c r="F18" s="315" t="s">
        <v>347</v>
      </c>
    </row>
    <row r="19" spans="1:6" ht="24" x14ac:dyDescent="0.2">
      <c r="A19" s="312" t="s">
        <v>906</v>
      </c>
      <c r="B19" s="313" t="s">
        <v>907</v>
      </c>
      <c r="C19" s="310">
        <f>'Биланс на успех'!C22</f>
        <v>0</v>
      </c>
      <c r="D19" s="299">
        <f>'Биланс на успех'!D22</f>
        <v>85976388.850000009</v>
      </c>
      <c r="E19" s="299">
        <f>'Биланс на успех'!E22</f>
        <v>132758511</v>
      </c>
      <c r="F19" s="315" t="s">
        <v>349</v>
      </c>
    </row>
    <row r="20" spans="1:6" ht="36" x14ac:dyDescent="0.2">
      <c r="A20" s="314" t="s">
        <v>908</v>
      </c>
      <c r="B20" s="313" t="s">
        <v>909</v>
      </c>
      <c r="C20" s="310">
        <f>'Биланс на успех'!C23</f>
        <v>0</v>
      </c>
      <c r="D20" s="299">
        <f>'Биланс на успех'!D23</f>
        <v>0</v>
      </c>
      <c r="E20" s="299">
        <f>'Биланс на успех'!E23</f>
        <v>0</v>
      </c>
      <c r="F20" s="315" t="s">
        <v>473</v>
      </c>
    </row>
    <row r="21" spans="1:6" x14ac:dyDescent="0.2">
      <c r="A21" s="314" t="s">
        <v>910</v>
      </c>
      <c r="B21" s="313" t="s">
        <v>301</v>
      </c>
      <c r="C21" s="310">
        <f>'Биланс на успех'!C24</f>
        <v>0</v>
      </c>
      <c r="D21" s="299">
        <f>'Биланс на успех'!D24</f>
        <v>38049395.399999999</v>
      </c>
      <c r="E21" s="299">
        <f>'Биланс на успех'!E24</f>
        <v>41963507</v>
      </c>
      <c r="F21" s="311"/>
    </row>
    <row r="22" spans="1:6" x14ac:dyDescent="0.2">
      <c r="A22" s="316" t="s">
        <v>911</v>
      </c>
      <c r="B22" s="313" t="s">
        <v>912</v>
      </c>
      <c r="C22" s="310">
        <f>'Биланс на успех'!C25</f>
        <v>0</v>
      </c>
      <c r="D22" s="299">
        <f>'Биланс на успех'!D25</f>
        <v>29976602.800000001</v>
      </c>
      <c r="E22" s="299">
        <f>'Биланс на успех'!E25</f>
        <v>31593534</v>
      </c>
      <c r="F22" s="315" t="s">
        <v>353</v>
      </c>
    </row>
    <row r="23" spans="1:6" x14ac:dyDescent="0.2">
      <c r="A23" s="316" t="s">
        <v>913</v>
      </c>
      <c r="B23" s="313" t="s">
        <v>914</v>
      </c>
      <c r="C23" s="310">
        <f>'Биланс на успех'!C26</f>
        <v>0</v>
      </c>
      <c r="D23" s="299">
        <f>'Биланс на успех'!D26</f>
        <v>0</v>
      </c>
      <c r="E23" s="299">
        <f>'Биланс на успех'!E26</f>
        <v>0</v>
      </c>
      <c r="F23" s="315" t="s">
        <v>355</v>
      </c>
    </row>
    <row r="24" spans="1:6" x14ac:dyDescent="0.2">
      <c r="A24" s="316" t="s">
        <v>915</v>
      </c>
      <c r="B24" s="313" t="s">
        <v>916</v>
      </c>
      <c r="C24" s="310">
        <f>'Биланс на успех'!C27</f>
        <v>0</v>
      </c>
      <c r="D24" s="299">
        <f>'Биланс на успех'!D27</f>
        <v>8072792.5999999996</v>
      </c>
      <c r="E24" s="299">
        <f>'Биланс на успех'!E27</f>
        <v>10369973</v>
      </c>
      <c r="F24" s="315" t="s">
        <v>917</v>
      </c>
    </row>
    <row r="25" spans="1:6" x14ac:dyDescent="0.2">
      <c r="A25" s="314" t="s">
        <v>918</v>
      </c>
      <c r="B25" s="313" t="s">
        <v>919</v>
      </c>
      <c r="C25" s="310">
        <f>'Биланс на успех'!C28</f>
        <v>0</v>
      </c>
      <c r="D25" s="299">
        <f>'Биланс на успех'!D28</f>
        <v>34677877.280000001</v>
      </c>
      <c r="E25" s="299">
        <f>'Биланс на успех'!E28</f>
        <v>24049889</v>
      </c>
      <c r="F25" s="315" t="s">
        <v>358</v>
      </c>
    </row>
    <row r="26" spans="1:6" x14ac:dyDescent="0.2">
      <c r="A26" s="314" t="s">
        <v>920</v>
      </c>
      <c r="B26" s="313" t="s">
        <v>921</v>
      </c>
      <c r="C26" s="310">
        <f>'Биланс на успех'!C29</f>
        <v>0</v>
      </c>
      <c r="D26" s="299">
        <f>'Биланс на успех'!D29</f>
        <v>1052531.1399999999</v>
      </c>
      <c r="E26" s="299">
        <f>'Биланс на успех'!E29</f>
        <v>1396084</v>
      </c>
      <c r="F26" s="315" t="s">
        <v>360</v>
      </c>
    </row>
    <row r="27" spans="1:6" ht="24" x14ac:dyDescent="0.2">
      <c r="A27" s="314" t="s">
        <v>922</v>
      </c>
      <c r="B27" s="313" t="s">
        <v>923</v>
      </c>
      <c r="C27" s="310">
        <f>'Биланс на успех'!C30</f>
        <v>0</v>
      </c>
      <c r="D27" s="299">
        <f>'Биланс на успех'!D30</f>
        <v>0</v>
      </c>
      <c r="E27" s="299">
        <f>'Биланс на успех'!E30</f>
        <v>0</v>
      </c>
      <c r="F27" s="315" t="s">
        <v>362</v>
      </c>
    </row>
    <row r="28" spans="1:6" ht="24" x14ac:dyDescent="0.2">
      <c r="A28" s="314" t="s">
        <v>924</v>
      </c>
      <c r="B28" s="313" t="s">
        <v>925</v>
      </c>
      <c r="C28" s="310">
        <f>'Биланс на успех'!C31</f>
        <v>0</v>
      </c>
      <c r="D28" s="299">
        <f>'Биланс на успех'!D31</f>
        <v>11696585.029999999</v>
      </c>
      <c r="E28" s="299">
        <f>'Биланс на успех'!E31</f>
        <v>60295372</v>
      </c>
      <c r="F28" s="311"/>
    </row>
    <row r="29" spans="1:6" x14ac:dyDescent="0.2">
      <c r="A29" s="316" t="s">
        <v>926</v>
      </c>
      <c r="B29" s="313" t="s">
        <v>927</v>
      </c>
      <c r="C29" s="310">
        <f>'Биланс на успех'!C32</f>
        <v>0</v>
      </c>
      <c r="D29" s="299">
        <f>'Биланс на успех'!D32</f>
        <v>11696585.029999999</v>
      </c>
      <c r="E29" s="299">
        <f>'Биланс на успех'!E32</f>
        <v>60295372</v>
      </c>
      <c r="F29" s="315" t="s">
        <v>365</v>
      </c>
    </row>
    <row r="30" spans="1:6" ht="24" x14ac:dyDescent="0.2">
      <c r="A30" s="316" t="s">
        <v>928</v>
      </c>
      <c r="B30" s="313" t="s">
        <v>929</v>
      </c>
      <c r="C30" s="310">
        <f>'Биланс на успех'!C33</f>
        <v>0</v>
      </c>
      <c r="D30" s="299">
        <f>'Биланс на успех'!D33</f>
        <v>0</v>
      </c>
      <c r="E30" s="299">
        <f>'Биланс на успех'!E33</f>
        <v>0</v>
      </c>
      <c r="F30" s="315" t="s">
        <v>367</v>
      </c>
    </row>
    <row r="31" spans="1:6" x14ac:dyDescent="0.2">
      <c r="A31" s="316" t="s">
        <v>930</v>
      </c>
      <c r="B31" s="313" t="s">
        <v>931</v>
      </c>
      <c r="C31" s="310">
        <f>'Биланс на успех'!C34</f>
        <v>0</v>
      </c>
      <c r="D31" s="299">
        <f>'Биланс на успех'!D34</f>
        <v>0</v>
      </c>
      <c r="E31" s="299">
        <f>'Биланс на успех'!E34</f>
        <v>0</v>
      </c>
      <c r="F31" s="315" t="s">
        <v>369</v>
      </c>
    </row>
    <row r="32" spans="1:6" x14ac:dyDescent="0.2">
      <c r="A32" s="314" t="s">
        <v>932</v>
      </c>
      <c r="B32" s="313" t="s">
        <v>933</v>
      </c>
      <c r="C32" s="310">
        <f>'Биланс на успех'!C35</f>
        <v>0</v>
      </c>
      <c r="D32" s="299">
        <f>'Биланс на успех'!D35</f>
        <v>500000</v>
      </c>
      <c r="E32" s="299">
        <f>'Биланс на успех'!E35</f>
        <v>5053659</v>
      </c>
      <c r="F32" s="315" t="s">
        <v>371</v>
      </c>
    </row>
    <row r="33" spans="1:6" ht="24" x14ac:dyDescent="0.2">
      <c r="A33" s="317" t="s">
        <v>1204</v>
      </c>
      <c r="B33" s="309" t="s">
        <v>677</v>
      </c>
      <c r="C33" s="318">
        <f>'Биланс на успех'!C36</f>
        <v>0</v>
      </c>
      <c r="D33" s="319">
        <f>'Биланс на успех'!D36</f>
        <v>90187483</v>
      </c>
      <c r="E33" s="319">
        <f>'Биланс на успех'!E36</f>
        <v>123706699</v>
      </c>
      <c r="F33" s="315" t="s">
        <v>678</v>
      </c>
    </row>
    <row r="34" spans="1:6" ht="24" x14ac:dyDescent="0.2">
      <c r="A34" s="320" t="s">
        <v>1201</v>
      </c>
      <c r="B34" s="309" t="s">
        <v>934</v>
      </c>
      <c r="C34" s="310">
        <f>'Биланс на успех'!C37</f>
        <v>0</v>
      </c>
      <c r="D34" s="299">
        <f>'Биланс на успех'!D37</f>
        <v>61186311.189999998</v>
      </c>
      <c r="E34" s="299">
        <f>'Биланс на успех'!E37</f>
        <v>44502070</v>
      </c>
      <c r="F34" s="315" t="s">
        <v>935</v>
      </c>
    </row>
    <row r="35" spans="1:6" x14ac:dyDescent="0.2">
      <c r="A35" s="320" t="s">
        <v>1202</v>
      </c>
      <c r="B35" s="309" t="s">
        <v>936</v>
      </c>
      <c r="C35" s="310">
        <f>'Биланс на успех'!C38</f>
        <v>0</v>
      </c>
      <c r="D35" s="299">
        <f>'Биланс на успех'!D38</f>
        <v>24083868.59</v>
      </c>
      <c r="E35" s="299">
        <f>'Биланс на успех'!E38</f>
        <v>16322929</v>
      </c>
      <c r="F35" s="315" t="s">
        <v>474</v>
      </c>
    </row>
    <row r="36" spans="1:6" ht="24" x14ac:dyDescent="0.2">
      <c r="A36" s="308" t="s">
        <v>937</v>
      </c>
      <c r="B36" s="309" t="s">
        <v>938</v>
      </c>
      <c r="C36" s="310">
        <f>'Биланс на успех'!C39</f>
        <v>0</v>
      </c>
      <c r="D36" s="296">
        <f>'Биланс на успех'!D39</f>
        <v>971110689.88</v>
      </c>
      <c r="E36" s="296">
        <f>'Биланс на успех'!E39</f>
        <v>840218179</v>
      </c>
      <c r="F36" s="311"/>
    </row>
    <row r="37" spans="1:6" ht="24" x14ac:dyDescent="0.2">
      <c r="A37" s="320" t="s">
        <v>939</v>
      </c>
      <c r="B37" s="309" t="s">
        <v>940</v>
      </c>
      <c r="C37" s="310">
        <f>'Биланс на успех'!C40</f>
        <v>0</v>
      </c>
      <c r="D37" s="296">
        <f>'Биланс на успех'!D40</f>
        <v>332622137.73000002</v>
      </c>
      <c r="E37" s="296">
        <f>'Биланс на успех'!E40</f>
        <v>264760169</v>
      </c>
      <c r="F37" s="311"/>
    </row>
    <row r="38" spans="1:6" x14ac:dyDescent="0.2">
      <c r="A38" s="314" t="s">
        <v>941</v>
      </c>
      <c r="B38" s="313" t="s">
        <v>942</v>
      </c>
      <c r="C38" s="310">
        <f>'Биланс на успех'!C41</f>
        <v>0</v>
      </c>
      <c r="D38" s="299">
        <f>'Биланс на успех'!D41</f>
        <v>497416776.73000002</v>
      </c>
      <c r="E38" s="299">
        <f>'Биланс на успех'!E41</f>
        <v>403971689</v>
      </c>
      <c r="F38" s="315" t="s">
        <v>373</v>
      </c>
    </row>
    <row r="39" spans="1:6" ht="24" x14ac:dyDescent="0.2">
      <c r="A39" s="314" t="s">
        <v>943</v>
      </c>
      <c r="B39" s="313" t="s">
        <v>944</v>
      </c>
      <c r="C39" s="310">
        <f>'Биланс на успех'!C42</f>
        <v>0</v>
      </c>
      <c r="D39" s="299">
        <f>'Биланс на успех'!D42</f>
        <v>558079</v>
      </c>
      <c r="E39" s="299">
        <f>'Биланс на успех'!E42</f>
        <v>3377779</v>
      </c>
      <c r="F39" s="315" t="s">
        <v>375</v>
      </c>
    </row>
    <row r="40" spans="1:6" x14ac:dyDescent="0.2">
      <c r="A40" s="314" t="s">
        <v>945</v>
      </c>
      <c r="B40" s="313" t="s">
        <v>946</v>
      </c>
      <c r="C40" s="310">
        <f>'Биланс на успех'!C43</f>
        <v>0</v>
      </c>
      <c r="D40" s="299">
        <f>'Биланс на успех'!D43</f>
        <v>0</v>
      </c>
      <c r="E40" s="299">
        <f>'Биланс на успех'!E43</f>
        <v>0</v>
      </c>
      <c r="F40" s="315" t="s">
        <v>377</v>
      </c>
    </row>
    <row r="41" spans="1:6" ht="24" x14ac:dyDescent="0.2">
      <c r="A41" s="314" t="s">
        <v>947</v>
      </c>
      <c r="B41" s="313" t="s">
        <v>948</v>
      </c>
      <c r="C41" s="310">
        <f>'Биланс на успех'!C44</f>
        <v>0</v>
      </c>
      <c r="D41" s="299">
        <f>'Биланс на успех'!D44</f>
        <v>164581449</v>
      </c>
      <c r="E41" s="299">
        <f>'Биланс на успех'!E44</f>
        <v>157492933</v>
      </c>
      <c r="F41" s="315" t="s">
        <v>379</v>
      </c>
    </row>
    <row r="42" spans="1:6" x14ac:dyDescent="0.2">
      <c r="A42" s="314" t="s">
        <v>949</v>
      </c>
      <c r="B42" s="313" t="s">
        <v>950</v>
      </c>
      <c r="C42" s="310">
        <f>'Биланс на успех'!C45</f>
        <v>0</v>
      </c>
      <c r="D42" s="299">
        <f>'Биланс на успех'!D45</f>
        <v>-1982155</v>
      </c>
      <c r="E42" s="299">
        <f>'Биланс на успех'!E45</f>
        <v>-13551670</v>
      </c>
      <c r="F42" s="315" t="s">
        <v>380</v>
      </c>
    </row>
    <row r="43" spans="1:6" ht="24" x14ac:dyDescent="0.2">
      <c r="A43" s="314" t="s">
        <v>951</v>
      </c>
      <c r="B43" s="313" t="s">
        <v>952</v>
      </c>
      <c r="C43" s="310">
        <f>'Биланс на успех'!C46</f>
        <v>0</v>
      </c>
      <c r="D43" s="299">
        <f>'Биланс на успех'!D46</f>
        <v>0</v>
      </c>
      <c r="E43" s="299">
        <f>'Биланс на успех'!E46</f>
        <v>0</v>
      </c>
      <c r="F43" s="315" t="s">
        <v>381</v>
      </c>
    </row>
    <row r="44" spans="1:6" ht="24" x14ac:dyDescent="0.2">
      <c r="A44" s="314" t="s">
        <v>953</v>
      </c>
      <c r="B44" s="313" t="s">
        <v>954</v>
      </c>
      <c r="C44" s="310">
        <f>'Биланс на успех'!C47</f>
        <v>0</v>
      </c>
      <c r="D44" s="299">
        <f>'Биланс на успех'!D47</f>
        <v>-2327044</v>
      </c>
      <c r="E44" s="299">
        <f>'Биланс на успех'!E47</f>
        <v>-35210862</v>
      </c>
      <c r="F44" s="315" t="s">
        <v>382</v>
      </c>
    </row>
    <row r="45" spans="1:6" ht="24" x14ac:dyDescent="0.2">
      <c r="A45" s="320" t="s">
        <v>955</v>
      </c>
      <c r="B45" s="309" t="s">
        <v>956</v>
      </c>
      <c r="C45" s="340">
        <f>'Биланс на успех'!C48</f>
        <v>0</v>
      </c>
      <c r="D45" s="296">
        <f>'Биланс на успех'!D48</f>
        <v>0</v>
      </c>
      <c r="E45" s="296">
        <f>'Биланс на успех'!E48</f>
        <v>0</v>
      </c>
      <c r="F45" s="315" t="s">
        <v>383</v>
      </c>
    </row>
    <row r="46" spans="1:6" ht="24" x14ac:dyDescent="0.2">
      <c r="A46" s="314" t="s">
        <v>957</v>
      </c>
      <c r="B46" s="313" t="s">
        <v>958</v>
      </c>
      <c r="C46" s="310">
        <f>'Биланс на успех'!C49</f>
        <v>0</v>
      </c>
      <c r="D46" s="299">
        <f>'Биланс на успех'!D49</f>
        <v>0</v>
      </c>
      <c r="E46" s="299">
        <f>'Биланс на успех'!E49</f>
        <v>0</v>
      </c>
      <c r="F46" s="311"/>
    </row>
    <row r="47" spans="1:6" x14ac:dyDescent="0.2">
      <c r="A47" s="316" t="s">
        <v>959</v>
      </c>
      <c r="B47" s="313" t="s">
        <v>960</v>
      </c>
      <c r="C47" s="310">
        <f>'Биланс на успех'!C50</f>
        <v>0</v>
      </c>
      <c r="D47" s="299">
        <f>'Биланс на успех'!D50</f>
        <v>0</v>
      </c>
      <c r="E47" s="299">
        <f>'Биланс на успех'!E50</f>
        <v>0</v>
      </c>
      <c r="F47" s="315" t="s">
        <v>384</v>
      </c>
    </row>
    <row r="48" spans="1:6" ht="24" x14ac:dyDescent="0.2">
      <c r="A48" s="316" t="s">
        <v>961</v>
      </c>
      <c r="B48" s="313" t="s">
        <v>962</v>
      </c>
      <c r="C48" s="310">
        <f>'Биланс на успех'!C51</f>
        <v>0</v>
      </c>
      <c r="D48" s="299">
        <f>'Биланс на успех'!D51</f>
        <v>0</v>
      </c>
      <c r="E48" s="299">
        <f>'Биланс на успех'!E51</f>
        <v>0</v>
      </c>
      <c r="F48" s="315" t="s">
        <v>385</v>
      </c>
    </row>
    <row r="49" spans="1:6" ht="24" x14ac:dyDescent="0.2">
      <c r="A49" s="314" t="s">
        <v>963</v>
      </c>
      <c r="B49" s="313" t="s">
        <v>964</v>
      </c>
      <c r="C49" s="310">
        <f>'Биланс на успех'!C52</f>
        <v>0</v>
      </c>
      <c r="D49" s="299">
        <f>'Биланс на успех'!D52</f>
        <v>0</v>
      </c>
      <c r="E49" s="299">
        <f>'Биланс на успех'!E52</f>
        <v>0</v>
      </c>
      <c r="F49" s="311"/>
    </row>
    <row r="50" spans="1:6" x14ac:dyDescent="0.2">
      <c r="A50" s="316" t="s">
        <v>965</v>
      </c>
      <c r="B50" s="313" t="s">
        <v>966</v>
      </c>
      <c r="C50" s="310">
        <f>'Биланс на успех'!C53</f>
        <v>0</v>
      </c>
      <c r="D50" s="299">
        <f>'Биланс на успех'!D53</f>
        <v>0</v>
      </c>
      <c r="E50" s="299">
        <f>'Биланс на успех'!E53</f>
        <v>0</v>
      </c>
      <c r="F50" s="315" t="s">
        <v>387</v>
      </c>
    </row>
    <row r="51" spans="1:6" ht="24" x14ac:dyDescent="0.2">
      <c r="A51" s="316" t="s">
        <v>967</v>
      </c>
      <c r="B51" s="313" t="s">
        <v>968</v>
      </c>
      <c r="C51" s="310">
        <f>'Биланс на успех'!C54</f>
        <v>0</v>
      </c>
      <c r="D51" s="299">
        <f>'Биланс на успех'!D54</f>
        <v>0</v>
      </c>
      <c r="E51" s="299">
        <f>'Биланс на успех'!E54</f>
        <v>0</v>
      </c>
      <c r="F51" s="315" t="s">
        <v>388</v>
      </c>
    </row>
    <row r="52" spans="1:6" ht="24" x14ac:dyDescent="0.2">
      <c r="A52" s="314" t="s">
        <v>969</v>
      </c>
      <c r="B52" s="313" t="s">
        <v>970</v>
      </c>
      <c r="C52" s="310">
        <f>'Биланс на успех'!C55</f>
        <v>0</v>
      </c>
      <c r="D52" s="299">
        <f>'Биланс на успех'!D55</f>
        <v>0</v>
      </c>
      <c r="E52" s="299">
        <f>'Биланс на успех'!E55</f>
        <v>0</v>
      </c>
      <c r="F52" s="311"/>
    </row>
    <row r="53" spans="1:6" ht="24" x14ac:dyDescent="0.2">
      <c r="A53" s="316" t="s">
        <v>971</v>
      </c>
      <c r="B53" s="313" t="s">
        <v>972</v>
      </c>
      <c r="C53" s="310">
        <f>'Биланс на успех'!C56</f>
        <v>0</v>
      </c>
      <c r="D53" s="299">
        <f>'Биланс на успех'!D56</f>
        <v>0</v>
      </c>
      <c r="E53" s="299">
        <f>'Биланс на успех'!E56</f>
        <v>0</v>
      </c>
      <c r="F53" s="315" t="s">
        <v>389</v>
      </c>
    </row>
    <row r="54" spans="1:6" ht="24" x14ac:dyDescent="0.2">
      <c r="A54" s="316" t="s">
        <v>973</v>
      </c>
      <c r="B54" s="313" t="s">
        <v>974</v>
      </c>
      <c r="C54" s="310">
        <f>'Биланс на успех'!C57</f>
        <v>0</v>
      </c>
      <c r="D54" s="299">
        <f>'Биланс на успех'!D57</f>
        <v>0</v>
      </c>
      <c r="E54" s="299">
        <f>'Биланс на успех'!E57</f>
        <v>0</v>
      </c>
      <c r="F54" s="315" t="s">
        <v>390</v>
      </c>
    </row>
    <row r="55" spans="1:6" ht="60" x14ac:dyDescent="0.2">
      <c r="A55" s="320" t="s">
        <v>975</v>
      </c>
      <c r="B55" s="309" t="s">
        <v>976</v>
      </c>
      <c r="C55" s="340">
        <f>'Биланс на успех'!C58</f>
        <v>0</v>
      </c>
      <c r="D55" s="296">
        <f>'Биланс на успех'!D58</f>
        <v>0</v>
      </c>
      <c r="E55" s="296">
        <f>'Биланс на успех'!E58</f>
        <v>0</v>
      </c>
      <c r="F55" s="311"/>
    </row>
    <row r="56" spans="1:6" ht="36" x14ac:dyDescent="0.2">
      <c r="A56" s="314" t="s">
        <v>977</v>
      </c>
      <c r="B56" s="313" t="s">
        <v>978</v>
      </c>
      <c r="C56" s="310">
        <f>'Биланс на успех'!C59</f>
        <v>0</v>
      </c>
      <c r="D56" s="299">
        <f>'Биланс на успех'!D59</f>
        <v>0</v>
      </c>
      <c r="E56" s="299">
        <f>'Биланс на успех'!E59</f>
        <v>0</v>
      </c>
      <c r="F56" s="315" t="s">
        <v>391</v>
      </c>
    </row>
    <row r="57" spans="1:6" ht="48" x14ac:dyDescent="0.2">
      <c r="A57" s="314" t="s">
        <v>979</v>
      </c>
      <c r="B57" s="313" t="s">
        <v>267</v>
      </c>
      <c r="C57" s="310">
        <f>'Биланс на успех'!C60</f>
        <v>0</v>
      </c>
      <c r="D57" s="299">
        <f>'Биланс на успех'!D60</f>
        <v>0</v>
      </c>
      <c r="E57" s="299">
        <f>'Биланс на успех'!E60</f>
        <v>0</v>
      </c>
      <c r="F57" s="315" t="s">
        <v>392</v>
      </c>
    </row>
    <row r="58" spans="1:6" ht="24" x14ac:dyDescent="0.2">
      <c r="A58" s="320" t="s">
        <v>980</v>
      </c>
      <c r="B58" s="309" t="s">
        <v>981</v>
      </c>
      <c r="C58" s="340">
        <f>'Биланс на успех'!C61</f>
        <v>0</v>
      </c>
      <c r="D58" s="296">
        <f>'Биланс на успех'!D61</f>
        <v>35218825</v>
      </c>
      <c r="E58" s="296">
        <f>'Биланс на успех'!E61</f>
        <v>28475585</v>
      </c>
      <c r="F58" s="315" t="s">
        <v>393</v>
      </c>
    </row>
    <row r="59" spans="1:6" ht="24" x14ac:dyDescent="0.2">
      <c r="A59" s="314" t="s">
        <v>982</v>
      </c>
      <c r="B59" s="313" t="s">
        <v>983</v>
      </c>
      <c r="C59" s="310">
        <f>'Биланс на успех'!C62</f>
        <v>0</v>
      </c>
      <c r="D59" s="299">
        <f>'Биланс на успех'!D62</f>
        <v>14812350</v>
      </c>
      <c r="E59" s="299">
        <f>'Биланс на успех'!E62</f>
        <v>7957865</v>
      </c>
      <c r="F59" s="315" t="s">
        <v>395</v>
      </c>
    </row>
    <row r="60" spans="1:6" ht="24" x14ac:dyDescent="0.2">
      <c r="A60" s="314" t="s">
        <v>984</v>
      </c>
      <c r="B60" s="313" t="s">
        <v>985</v>
      </c>
      <c r="C60" s="310">
        <f>'Биланс на успех'!C63</f>
        <v>0</v>
      </c>
      <c r="D60" s="299">
        <f>'Биланс на успех'!D63</f>
        <v>20406475</v>
      </c>
      <c r="E60" s="299">
        <f>'Биланс на успех'!E63</f>
        <v>20517720</v>
      </c>
      <c r="F60" s="315" t="s">
        <v>397</v>
      </c>
    </row>
    <row r="61" spans="1:6" ht="24" x14ac:dyDescent="0.2">
      <c r="A61" s="320" t="s">
        <v>986</v>
      </c>
      <c r="B61" s="309" t="s">
        <v>987</v>
      </c>
      <c r="C61" s="340">
        <f>'Биланс на успех'!C64</f>
        <v>0</v>
      </c>
      <c r="D61" s="296">
        <f>'Биланс на успех'!D64</f>
        <v>513250341.11000001</v>
      </c>
      <c r="E61" s="296">
        <f>'Биланс на успех'!E64</f>
        <v>461024332</v>
      </c>
      <c r="F61" s="311"/>
    </row>
    <row r="62" spans="1:6" x14ac:dyDescent="0.2">
      <c r="A62" s="314" t="s">
        <v>988</v>
      </c>
      <c r="B62" s="313" t="s">
        <v>989</v>
      </c>
      <c r="C62" s="310">
        <f>'Биланс на успех'!C65</f>
        <v>0</v>
      </c>
      <c r="D62" s="299">
        <f>'Биланс на успех'!D65</f>
        <v>293948649</v>
      </c>
      <c r="E62" s="299">
        <f>'Биланс на успех'!E65</f>
        <v>244924992</v>
      </c>
      <c r="F62" s="311"/>
    </row>
    <row r="63" spans="1:6" x14ac:dyDescent="0.2">
      <c r="A63" s="316" t="s">
        <v>990</v>
      </c>
      <c r="B63" s="313" t="s">
        <v>991</v>
      </c>
      <c r="C63" s="310">
        <f>'Биланс на успех'!C66</f>
        <v>0</v>
      </c>
      <c r="D63" s="299">
        <f>'Биланс на успех'!D66</f>
        <v>241070744</v>
      </c>
      <c r="E63" s="299">
        <f>'Биланс на успех'!E66</f>
        <v>204163601</v>
      </c>
      <c r="F63" s="315" t="s">
        <v>399</v>
      </c>
    </row>
    <row r="64" spans="1:6" x14ac:dyDescent="0.2">
      <c r="A64" s="321" t="s">
        <v>1209</v>
      </c>
      <c r="B64" s="313" t="s">
        <v>680</v>
      </c>
      <c r="C64" s="322">
        <f>'Биланс на успех'!C67</f>
        <v>0</v>
      </c>
      <c r="D64" s="323">
        <f>'Биланс на успех'!D67</f>
        <v>54262398</v>
      </c>
      <c r="E64" s="323">
        <f>'Биланс на успех'!E67</f>
        <v>51530692</v>
      </c>
      <c r="F64" s="315" t="s">
        <v>681</v>
      </c>
    </row>
    <row r="65" spans="1:6" x14ac:dyDescent="0.2">
      <c r="A65" s="316" t="s">
        <v>992</v>
      </c>
      <c r="B65" s="313" t="s">
        <v>993</v>
      </c>
      <c r="C65" s="310">
        <f>'Биланс на успех'!C68</f>
        <v>0</v>
      </c>
      <c r="D65" s="299">
        <f>'Биланс на успех'!D68</f>
        <v>12105401</v>
      </c>
      <c r="E65" s="299">
        <f>'Биланс на успех'!E68</f>
        <v>12290316</v>
      </c>
      <c r="F65" s="315" t="s">
        <v>994</v>
      </c>
    </row>
    <row r="66" spans="1:6" x14ac:dyDescent="0.2">
      <c r="A66" s="316" t="s">
        <v>995</v>
      </c>
      <c r="B66" s="313" t="s">
        <v>996</v>
      </c>
      <c r="C66" s="310">
        <f>'Биланс на успех'!C69</f>
        <v>0</v>
      </c>
      <c r="D66" s="299">
        <f>'Биланс на успех'!D69</f>
        <v>-13489894</v>
      </c>
      <c r="E66" s="299">
        <f>'Биланс на успех'!E69</f>
        <v>-23059617</v>
      </c>
      <c r="F66" s="315" t="s">
        <v>400</v>
      </c>
    </row>
    <row r="67" spans="1:6" x14ac:dyDescent="0.2">
      <c r="A67" s="314" t="s">
        <v>997</v>
      </c>
      <c r="B67" s="313" t="s">
        <v>998</v>
      </c>
      <c r="C67" s="310">
        <f>'Биланс на успех'!C70</f>
        <v>0</v>
      </c>
      <c r="D67" s="299">
        <f>'Биланс на успех'!D70</f>
        <v>219301692.11000001</v>
      </c>
      <c r="E67" s="299">
        <f>'Биланс на успех'!E70</f>
        <v>216099340</v>
      </c>
      <c r="F67" s="315"/>
    </row>
    <row r="68" spans="1:6" ht="24" x14ac:dyDescent="0.2">
      <c r="A68" s="316" t="s">
        <v>999</v>
      </c>
      <c r="B68" s="313" t="s">
        <v>1000</v>
      </c>
      <c r="C68" s="310">
        <f>'Биланс на успех'!C71</f>
        <v>0</v>
      </c>
      <c r="D68" s="299">
        <f>'Биланс на успех'!D71</f>
        <v>23972163</v>
      </c>
      <c r="E68" s="299">
        <f>'Биланс на успех'!E71</f>
        <v>24034568</v>
      </c>
      <c r="F68" s="315" t="s">
        <v>403</v>
      </c>
    </row>
    <row r="69" spans="1:6" x14ac:dyDescent="0.2">
      <c r="A69" s="316" t="s">
        <v>1001</v>
      </c>
      <c r="B69" s="313" t="s">
        <v>1002</v>
      </c>
      <c r="C69" s="310">
        <f>'Биланс на успех'!C72</f>
        <v>0</v>
      </c>
      <c r="D69" s="299">
        <f>'Биланс на успех'!D72</f>
        <v>114566035</v>
      </c>
      <c r="E69" s="299">
        <f>'Биланс на успех'!E72</f>
        <v>109374887</v>
      </c>
      <c r="F69" s="315" t="s">
        <v>1003</v>
      </c>
    </row>
    <row r="70" spans="1:6" x14ac:dyDescent="0.2">
      <c r="A70" s="324" t="s">
        <v>1203</v>
      </c>
      <c r="B70" s="313" t="s">
        <v>687</v>
      </c>
      <c r="C70" s="322">
        <f>'Биланс на успех'!C73</f>
        <v>0</v>
      </c>
      <c r="D70" s="323">
        <f>'Биланс на успех'!D73</f>
        <v>68932221</v>
      </c>
      <c r="E70" s="323">
        <f>'Биланс на успех'!E73</f>
        <v>63031225</v>
      </c>
      <c r="F70" s="315" t="s">
        <v>692</v>
      </c>
    </row>
    <row r="71" spans="1:6" x14ac:dyDescent="0.2">
      <c r="A71" s="324" t="s">
        <v>1205</v>
      </c>
      <c r="B71" s="313" t="s">
        <v>688</v>
      </c>
      <c r="C71" s="322">
        <f>'Биланс на успех'!C74</f>
        <v>0</v>
      </c>
      <c r="D71" s="323">
        <f>'Биланс на успех'!D74</f>
        <v>13853192.852000002</v>
      </c>
      <c r="E71" s="323">
        <f>'Биланс на успех'!E74</f>
        <v>12721345</v>
      </c>
      <c r="F71" s="315" t="s">
        <v>692</v>
      </c>
    </row>
    <row r="72" spans="1:6" x14ac:dyDescent="0.2">
      <c r="A72" s="324" t="s">
        <v>1206</v>
      </c>
      <c r="B72" s="313" t="s">
        <v>689</v>
      </c>
      <c r="C72" s="322">
        <f>'Биланс на успех'!C75</f>
        <v>0</v>
      </c>
      <c r="D72" s="323">
        <f>'Биланс на успех'!D75</f>
        <v>21003930.502499998</v>
      </c>
      <c r="E72" s="323">
        <f>'Биланс на успех'!E75</f>
        <v>19261926</v>
      </c>
      <c r="F72" s="315" t="s">
        <v>692</v>
      </c>
    </row>
    <row r="73" spans="1:6" ht="24" x14ac:dyDescent="0.2">
      <c r="A73" s="324" t="s">
        <v>1207</v>
      </c>
      <c r="B73" s="313" t="s">
        <v>690</v>
      </c>
      <c r="C73" s="322">
        <f>'Биланс на успех'!C76</f>
        <v>0</v>
      </c>
      <c r="D73" s="323">
        <f>'Биланс на успех'!D76</f>
        <v>381889.64549999998</v>
      </c>
      <c r="E73" s="323">
        <f>'Биланс на успех'!E76</f>
        <v>350217</v>
      </c>
      <c r="F73" s="315" t="s">
        <v>693</v>
      </c>
    </row>
    <row r="74" spans="1:6" x14ac:dyDescent="0.2">
      <c r="A74" s="324" t="s">
        <v>1208</v>
      </c>
      <c r="B74" s="313" t="s">
        <v>691</v>
      </c>
      <c r="C74" s="322">
        <f>'Биланс на успех'!C77</f>
        <v>0</v>
      </c>
      <c r="D74" s="323">
        <f>'Биланс на успех'!D77</f>
        <v>10394801</v>
      </c>
      <c r="E74" s="323">
        <f>'Биланс на успех'!E77</f>
        <v>14010174</v>
      </c>
      <c r="F74" s="315" t="s">
        <v>694</v>
      </c>
    </row>
    <row r="75" spans="1:6" ht="36" x14ac:dyDescent="0.2">
      <c r="A75" s="316" t="s">
        <v>1004</v>
      </c>
      <c r="B75" s="313" t="s">
        <v>1005</v>
      </c>
      <c r="C75" s="310">
        <f>'Биланс на успех'!C78</f>
        <v>0</v>
      </c>
      <c r="D75" s="299">
        <f>'Биланс на успех'!D78</f>
        <v>6295286</v>
      </c>
      <c r="E75" s="299">
        <f>'Биланс на успех'!E78</f>
        <v>6334590</v>
      </c>
      <c r="F75" s="315" t="s">
        <v>405</v>
      </c>
    </row>
    <row r="76" spans="1:6" ht="24" x14ac:dyDescent="0.2">
      <c r="A76" s="316" t="s">
        <v>1006</v>
      </c>
      <c r="B76" s="313" t="s">
        <v>1007</v>
      </c>
      <c r="C76" s="310">
        <f>'Биланс на успех'!C79</f>
        <v>0</v>
      </c>
      <c r="D76" s="299">
        <f>'Биланс на успех'!D79</f>
        <v>74468208.109999999</v>
      </c>
      <c r="E76" s="299">
        <f>'Биланс на успех'!E79</f>
        <v>76355295</v>
      </c>
      <c r="F76" s="315" t="s">
        <v>1008</v>
      </c>
    </row>
    <row r="77" spans="1:6" x14ac:dyDescent="0.2">
      <c r="A77" s="324" t="s">
        <v>1210</v>
      </c>
      <c r="B77" s="313" t="s">
        <v>698</v>
      </c>
      <c r="C77" s="322">
        <f>'Биланс на успех'!C80</f>
        <v>0</v>
      </c>
      <c r="D77" s="323">
        <f>'Биланс на успех'!D80</f>
        <v>40730035.109999999</v>
      </c>
      <c r="E77" s="323">
        <f>'Биланс на успех'!E80</f>
        <v>39895812</v>
      </c>
      <c r="F77" s="315" t="s">
        <v>701</v>
      </c>
    </row>
    <row r="78" spans="1:6" x14ac:dyDescent="0.2">
      <c r="A78" s="324" t="s">
        <v>1211</v>
      </c>
      <c r="B78" s="313" t="s">
        <v>699</v>
      </c>
      <c r="C78" s="322">
        <f>'Биланс на успех'!C81</f>
        <v>0</v>
      </c>
      <c r="D78" s="323">
        <f>'Биланс на успех'!D81</f>
        <v>24015287</v>
      </c>
      <c r="E78" s="323">
        <f>'Биланс на успех'!E81</f>
        <v>27102958</v>
      </c>
      <c r="F78" s="315" t="s">
        <v>702</v>
      </c>
    </row>
    <row r="79" spans="1:6" x14ac:dyDescent="0.2">
      <c r="A79" s="324" t="s">
        <v>1212</v>
      </c>
      <c r="B79" s="313" t="s">
        <v>700</v>
      </c>
      <c r="C79" s="322">
        <f>'Биланс на успех'!C82</f>
        <v>0</v>
      </c>
      <c r="D79" s="323">
        <f>'Биланс на успех'!D82</f>
        <v>9722886</v>
      </c>
      <c r="E79" s="323">
        <f>'Биланс на успех'!E82</f>
        <v>9356525</v>
      </c>
      <c r="F79" s="315" t="s">
        <v>703</v>
      </c>
    </row>
    <row r="80" spans="1:6" ht="24" x14ac:dyDescent="0.2">
      <c r="A80" s="312" t="s">
        <v>1009</v>
      </c>
      <c r="B80" s="313" t="s">
        <v>1010</v>
      </c>
      <c r="C80" s="310">
        <f>'Биланс на успех'!C83</f>
        <v>0</v>
      </c>
      <c r="D80" s="299">
        <f>'Биланс на успех'!D83</f>
        <v>18613246.039999999</v>
      </c>
      <c r="E80" s="299">
        <f>'Биланс на успех'!E83</f>
        <v>21080319</v>
      </c>
      <c r="F80" s="311"/>
    </row>
    <row r="81" spans="1:6" ht="24" x14ac:dyDescent="0.2">
      <c r="A81" s="314" t="s">
        <v>1011</v>
      </c>
      <c r="B81" s="313" t="s">
        <v>1012</v>
      </c>
      <c r="C81" s="310">
        <f>'Биланс на успех'!C84</f>
        <v>0</v>
      </c>
      <c r="D81" s="299">
        <f>'Биланс на успех'!D84</f>
        <v>17263368</v>
      </c>
      <c r="E81" s="299">
        <f>'Биланс на успех'!E84</f>
        <v>18975104</v>
      </c>
      <c r="F81" s="315" t="s">
        <v>411</v>
      </c>
    </row>
    <row r="82" spans="1:6" x14ac:dyDescent="0.2">
      <c r="A82" s="314" t="s">
        <v>1013</v>
      </c>
      <c r="B82" s="313" t="s">
        <v>1014</v>
      </c>
      <c r="C82" s="310">
        <f>'Биланс на успех'!C85</f>
        <v>0</v>
      </c>
      <c r="D82" s="299">
        <f>'Биланс на успех'!D85</f>
        <v>0</v>
      </c>
      <c r="E82" s="299">
        <f>'Биланс на успех'!E85</f>
        <v>0</v>
      </c>
      <c r="F82" s="315" t="s">
        <v>413</v>
      </c>
    </row>
    <row r="83" spans="1:6" x14ac:dyDescent="0.2">
      <c r="A83" s="314" t="s">
        <v>1015</v>
      </c>
      <c r="B83" s="313" t="s">
        <v>1016</v>
      </c>
      <c r="C83" s="310">
        <f>'Биланс на успех'!C86</f>
        <v>0</v>
      </c>
      <c r="D83" s="299">
        <f>'Биланс на успех'!D86</f>
        <v>1198730.4400000002</v>
      </c>
      <c r="E83" s="299">
        <f>'Биланс на успех'!E86</f>
        <v>1745214</v>
      </c>
      <c r="F83" s="315" t="s">
        <v>415</v>
      </c>
    </row>
    <row r="84" spans="1:6" ht="24" x14ac:dyDescent="0.2">
      <c r="A84" s="314" t="s">
        <v>1017</v>
      </c>
      <c r="B84" s="313" t="s">
        <v>1018</v>
      </c>
      <c r="C84" s="310">
        <f>'Биланс на успех'!C87</f>
        <v>0</v>
      </c>
      <c r="D84" s="299">
        <f>'Биланс на успех'!D87</f>
        <v>0</v>
      </c>
      <c r="E84" s="299">
        <f>'Биланс на успех'!E87</f>
        <v>0</v>
      </c>
      <c r="F84" s="315" t="s">
        <v>417</v>
      </c>
    </row>
    <row r="85" spans="1:6" ht="24" x14ac:dyDescent="0.2">
      <c r="A85" s="314" t="s">
        <v>1019</v>
      </c>
      <c r="B85" s="313" t="s">
        <v>1020</v>
      </c>
      <c r="C85" s="310">
        <f>'Биланс на успех'!C88</f>
        <v>0</v>
      </c>
      <c r="D85" s="299">
        <f>'Биланс на успех'!D88</f>
        <v>21325.27</v>
      </c>
      <c r="E85" s="299">
        <f>'Биланс на успех'!E88</f>
        <v>0</v>
      </c>
      <c r="F85" s="311"/>
    </row>
    <row r="86" spans="1:6" x14ac:dyDescent="0.2">
      <c r="A86" s="316" t="s">
        <v>1021</v>
      </c>
      <c r="B86" s="313" t="s">
        <v>1022</v>
      </c>
      <c r="C86" s="310">
        <f>'Биланс на успех'!C89</f>
        <v>0</v>
      </c>
      <c r="D86" s="299">
        <f>'Биланс на успех'!D89</f>
        <v>21325.27</v>
      </c>
      <c r="E86" s="299">
        <f>'Биланс на успех'!E89</f>
        <v>0</v>
      </c>
      <c r="F86" s="315" t="s">
        <v>1023</v>
      </c>
    </row>
    <row r="87" spans="1:6" ht="24" x14ac:dyDescent="0.2">
      <c r="A87" s="316" t="s">
        <v>1024</v>
      </c>
      <c r="B87" s="313" t="s">
        <v>1025</v>
      </c>
      <c r="C87" s="310">
        <f>'Биланс на успех'!C90</f>
        <v>0</v>
      </c>
      <c r="D87" s="299">
        <f>'Биланс на успех'!D90</f>
        <v>0</v>
      </c>
      <c r="E87" s="299">
        <f>'Биланс на успех'!E90</f>
        <v>0</v>
      </c>
      <c r="F87" s="315" t="s">
        <v>420</v>
      </c>
    </row>
    <row r="88" spans="1:6" x14ac:dyDescent="0.2">
      <c r="A88" s="316" t="s">
        <v>1026</v>
      </c>
      <c r="B88" s="313" t="s">
        <v>1027</v>
      </c>
      <c r="C88" s="310">
        <f>'Биланс на успех'!C91</f>
        <v>0</v>
      </c>
      <c r="D88" s="299">
        <f>'Биланс на успех'!D91</f>
        <v>0</v>
      </c>
      <c r="E88" s="299">
        <f>'Биланс на успех'!E91</f>
        <v>0</v>
      </c>
      <c r="F88" s="315" t="s">
        <v>422</v>
      </c>
    </row>
    <row r="89" spans="1:6" x14ac:dyDescent="0.2">
      <c r="A89" s="314" t="s">
        <v>1028</v>
      </c>
      <c r="B89" s="313" t="s">
        <v>1029</v>
      </c>
      <c r="C89" s="310">
        <f>'Биланс на успех'!C92</f>
        <v>0</v>
      </c>
      <c r="D89" s="299">
        <f>'Биланс на успех'!D92</f>
        <v>129822.33</v>
      </c>
      <c r="E89" s="299">
        <f>'Биланс на успех'!E92</f>
        <v>360001</v>
      </c>
      <c r="F89" s="315" t="s">
        <v>455</v>
      </c>
    </row>
    <row r="90" spans="1:6" ht="24" x14ac:dyDescent="0.2">
      <c r="A90" s="312" t="s">
        <v>1030</v>
      </c>
      <c r="B90" s="313" t="s">
        <v>1031</v>
      </c>
      <c r="C90" s="310">
        <f>'Биланс на успех'!C93</f>
        <v>0</v>
      </c>
      <c r="D90" s="299">
        <f>'Биланс на успех'!D93</f>
        <v>42795588</v>
      </c>
      <c r="E90" s="299">
        <f>'Биланс на успех'!E93</f>
        <v>41362231</v>
      </c>
      <c r="F90" s="311"/>
    </row>
    <row r="91" spans="1:6" x14ac:dyDescent="0.2">
      <c r="A91" s="314" t="s">
        <v>1032</v>
      </c>
      <c r="B91" s="313" t="s">
        <v>1033</v>
      </c>
      <c r="C91" s="310">
        <f>'Биланс на успех'!C94</f>
        <v>0</v>
      </c>
      <c r="D91" s="299">
        <f>'Биланс на успех'!D94</f>
        <v>0</v>
      </c>
      <c r="E91" s="299">
        <f>'Биланс на успех'!E94</f>
        <v>0</v>
      </c>
      <c r="F91" s="315" t="s">
        <v>407</v>
      </c>
    </row>
    <row r="92" spans="1:6" x14ac:dyDescent="0.2">
      <c r="A92" s="314" t="s">
        <v>1034</v>
      </c>
      <c r="B92" s="313" t="s">
        <v>1035</v>
      </c>
      <c r="C92" s="310">
        <f>'Биланс на успех'!C95</f>
        <v>0</v>
      </c>
      <c r="D92" s="299">
        <f>'Биланс на успех'!D95</f>
        <v>42795588</v>
      </c>
      <c r="E92" s="299">
        <f>'Биланс на успех'!E95</f>
        <v>41362231</v>
      </c>
      <c r="F92" s="315" t="s">
        <v>409</v>
      </c>
    </row>
    <row r="93" spans="1:6" ht="24" x14ac:dyDescent="0.2">
      <c r="A93" s="320" t="s">
        <v>1036</v>
      </c>
      <c r="B93" s="309" t="s">
        <v>1037</v>
      </c>
      <c r="C93" s="310">
        <f>'Биланс на успех'!C96</f>
        <v>0</v>
      </c>
      <c r="D93" s="299">
        <f>'Биланс на успех'!D96</f>
        <v>27178001</v>
      </c>
      <c r="E93" s="299">
        <f>'Биланс на успех'!E96</f>
        <v>20609427</v>
      </c>
      <c r="F93" s="315" t="s">
        <v>424</v>
      </c>
    </row>
    <row r="94" spans="1:6" ht="24" x14ac:dyDescent="0.2">
      <c r="A94" s="320" t="s">
        <v>1038</v>
      </c>
      <c r="B94" s="309" t="s">
        <v>1039</v>
      </c>
      <c r="C94" s="310">
        <f>'Биланс на успех'!C97</f>
        <v>0</v>
      </c>
      <c r="D94" s="299">
        <f>'Биланс на успех'!D97</f>
        <v>1432551</v>
      </c>
      <c r="E94" s="299">
        <f>'Биланс на успех'!E97</f>
        <v>2906116</v>
      </c>
      <c r="F94" s="315" t="s">
        <v>425</v>
      </c>
    </row>
    <row r="95" spans="1:6" ht="24" x14ac:dyDescent="0.2">
      <c r="A95" s="320" t="s">
        <v>1040</v>
      </c>
      <c r="B95" s="309" t="s">
        <v>1041</v>
      </c>
      <c r="C95" s="340">
        <f>'Биланс на успех'!C98</f>
        <v>0</v>
      </c>
      <c r="D95" s="296">
        <f>'Биланс на успех'!D98</f>
        <v>43976429.75</v>
      </c>
      <c r="E95" s="296">
        <f>'Биланс на успех'!E98</f>
        <v>46751041</v>
      </c>
      <c r="F95" s="315" t="s">
        <v>468</v>
      </c>
    </row>
    <row r="96" spans="1:6" ht="24" x14ac:dyDescent="0.2">
      <c r="A96" s="320" t="s">
        <v>1042</v>
      </c>
      <c r="B96" s="309" t="s">
        <v>1043</v>
      </c>
      <c r="C96" s="340">
        <f>'Биланс на успех'!C99</f>
        <v>0</v>
      </c>
      <c r="D96" s="296">
        <f>'Биланс на успех'!D99</f>
        <v>0</v>
      </c>
      <c r="E96" s="296">
        <f>'Биланс на успех'!E99</f>
        <v>0</v>
      </c>
      <c r="F96" s="315" t="s">
        <v>469</v>
      </c>
    </row>
    <row r="97" spans="1:6" x14ac:dyDescent="0.2">
      <c r="A97" s="312" t="s">
        <v>1044</v>
      </c>
      <c r="B97" s="313" t="s">
        <v>1045</v>
      </c>
      <c r="C97" s="310">
        <f>'Биланс на успех'!C100</f>
        <v>0</v>
      </c>
      <c r="D97" s="299">
        <f>'Биланс на успех'!D100</f>
        <v>6869963</v>
      </c>
      <c r="E97" s="299">
        <f>'Биланс на успех'!E100</f>
        <v>6717483</v>
      </c>
      <c r="F97" s="315" t="s">
        <v>470</v>
      </c>
    </row>
    <row r="98" spans="1:6" x14ac:dyDescent="0.2">
      <c r="A98" s="312" t="s">
        <v>1046</v>
      </c>
      <c r="B98" s="313" t="s">
        <v>1047</v>
      </c>
      <c r="C98" s="310">
        <f>'Биланс на успех'!C101</f>
        <v>0</v>
      </c>
      <c r="D98" s="299">
        <f>'Биланс на успех'!D101</f>
        <v>0</v>
      </c>
      <c r="E98" s="299">
        <f>'Биланс на успех'!E101</f>
        <v>0</v>
      </c>
      <c r="F98" s="311"/>
    </row>
    <row r="99" spans="1:6" ht="24" x14ac:dyDescent="0.2">
      <c r="A99" s="320" t="s">
        <v>1048</v>
      </c>
      <c r="B99" s="309" t="s">
        <v>298</v>
      </c>
      <c r="C99" s="340">
        <f>'Биланс на успех'!C102</f>
        <v>0</v>
      </c>
      <c r="D99" s="296">
        <f>'Биланс на успех'!D102</f>
        <v>37106466.75</v>
      </c>
      <c r="E99" s="296">
        <f>'Биланс на успех'!E102</f>
        <v>40033558</v>
      </c>
      <c r="F99" s="315" t="s">
        <v>471</v>
      </c>
    </row>
    <row r="100" spans="1:6" ht="24" x14ac:dyDescent="0.2">
      <c r="A100" s="320" t="s">
        <v>1049</v>
      </c>
      <c r="B100" s="309" t="s">
        <v>1050</v>
      </c>
      <c r="C100" s="340">
        <f>'Биланс на успех'!C103</f>
        <v>0</v>
      </c>
      <c r="D100" s="296">
        <f>'Биланс на успех'!D103</f>
        <v>0</v>
      </c>
      <c r="E100" s="296">
        <f>'Биланс на успех'!E103</f>
        <v>0</v>
      </c>
      <c r="F100" s="315" t="s">
        <v>472</v>
      </c>
    </row>
    <row r="101" spans="1:6" x14ac:dyDescent="0.2">
      <c r="A101" s="325"/>
      <c r="B101" s="325"/>
      <c r="C101" s="325"/>
      <c r="D101" s="325"/>
      <c r="E101" s="325"/>
      <c r="F101" s="325"/>
    </row>
    <row r="102" spans="1:6" x14ac:dyDescent="0.2">
      <c r="A102" s="325"/>
      <c r="B102" s="325"/>
      <c r="C102" s="325"/>
      <c r="D102" s="325"/>
      <c r="E102" s="325"/>
      <c r="F102" s="325"/>
    </row>
  </sheetData>
  <sheetProtection password="B44F" sheet="1" objects="1" scenarios="1" selectLockedCells="1" selectUnlockedCells="1"/>
  <mergeCells count="9">
    <mergeCell ref="A6:A7"/>
    <mergeCell ref="B6:B7"/>
    <mergeCell ref="D6:E6"/>
    <mergeCell ref="F6:F8"/>
    <mergeCell ref="A1:E1"/>
    <mergeCell ref="B2:D2"/>
    <mergeCell ref="B3:C3"/>
    <mergeCell ref="B4:C4"/>
    <mergeCell ref="B5:C5"/>
  </mergeCells>
  <printOptions horizontalCentered="1"/>
  <pageMargins left="0.15748031496062992" right="0.15748031496062992" top="0.39370078740157483" bottom="0.19685039370078741" header="0.31496062992125984" footer="0.118110236220472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D70"/>
  <sheetViews>
    <sheetView workbookViewId="0">
      <selection activeCell="C49" sqref="C49:D65"/>
    </sheetView>
  </sheetViews>
  <sheetFormatPr defaultColWidth="9.140625" defaultRowHeight="12.75" x14ac:dyDescent="0.2"/>
  <cols>
    <col min="1" max="1" width="53.85546875" style="129" customWidth="1"/>
    <col min="2" max="2" width="8.28515625" style="129" customWidth="1"/>
    <col min="3" max="4" width="19.5703125" style="129" customWidth="1"/>
    <col min="5" max="16384" width="9.140625" style="129"/>
  </cols>
  <sheetData>
    <row r="1" spans="1:4" ht="26.25" customHeight="1" x14ac:dyDescent="0.2">
      <c r="A1" s="564" t="s">
        <v>1051</v>
      </c>
      <c r="B1" s="564"/>
      <c r="C1" s="564"/>
      <c r="D1" s="564"/>
    </row>
    <row r="2" spans="1:4" x14ac:dyDescent="0.2">
      <c r="A2" s="131" t="s">
        <v>721</v>
      </c>
      <c r="B2" s="567" t="str">
        <f>'ФИ-Почетна'!$C$21</f>
        <v>МАКЕДОНИЈА осигурување АД Скопје - Виена Иншуренс Груп</v>
      </c>
      <c r="C2" s="567"/>
      <c r="D2" s="567"/>
    </row>
    <row r="3" spans="1:4" x14ac:dyDescent="0.2">
      <c r="A3" s="131" t="s">
        <v>722</v>
      </c>
      <c r="B3" s="567" t="str">
        <f>'ФИ-Почетна'!$C$24</f>
        <v>01.01 - 31.12</v>
      </c>
      <c r="C3" s="567"/>
      <c r="D3" s="288"/>
    </row>
    <row r="4" spans="1:4" x14ac:dyDescent="0.2">
      <c r="A4" s="131" t="s">
        <v>1200</v>
      </c>
      <c r="B4" s="287">
        <f>'ФИ-Почетна'!$C$25</f>
        <v>2023</v>
      </c>
      <c r="C4" s="288"/>
      <c r="D4" s="288"/>
    </row>
    <row r="5" spans="1:4" x14ac:dyDescent="0.2">
      <c r="A5" s="131" t="s">
        <v>1199</v>
      </c>
      <c r="B5" s="287" t="str">
        <f>'ФИ-Почетна'!$C$26</f>
        <v>не</v>
      </c>
      <c r="C5" s="288"/>
      <c r="D5" s="288"/>
    </row>
    <row r="6" spans="1:4" x14ac:dyDescent="0.2">
      <c r="A6" s="571" t="s">
        <v>1052</v>
      </c>
      <c r="B6" s="571" t="s">
        <v>726</v>
      </c>
      <c r="C6" s="571" t="s">
        <v>1053</v>
      </c>
      <c r="D6" s="571" t="s">
        <v>1053</v>
      </c>
    </row>
    <row r="7" spans="1:4" ht="25.5" x14ac:dyDescent="0.2">
      <c r="A7" s="571" t="s">
        <v>1052</v>
      </c>
      <c r="B7" s="571" t="s">
        <v>726</v>
      </c>
      <c r="C7" s="326" t="s">
        <v>730</v>
      </c>
      <c r="D7" s="326" t="s">
        <v>731</v>
      </c>
    </row>
    <row r="8" spans="1:4" x14ac:dyDescent="0.2">
      <c r="A8" s="327" t="s">
        <v>732</v>
      </c>
      <c r="B8" s="327" t="s">
        <v>733</v>
      </c>
      <c r="C8" s="327" t="s">
        <v>193</v>
      </c>
      <c r="D8" s="327" t="s">
        <v>734</v>
      </c>
    </row>
    <row r="9" spans="1:4" x14ac:dyDescent="0.2">
      <c r="A9" s="328" t="s">
        <v>1054</v>
      </c>
      <c r="B9" s="570"/>
      <c r="C9" s="570"/>
      <c r="D9" s="570"/>
    </row>
    <row r="10" spans="1:4" ht="25.5" x14ac:dyDescent="0.2">
      <c r="A10" s="329" t="s">
        <v>1055</v>
      </c>
      <c r="B10" s="327" t="s">
        <v>1056</v>
      </c>
      <c r="C10" s="330">
        <f>'Извештај за паричен тек'!C13</f>
        <v>1379778686.45</v>
      </c>
      <c r="D10" s="330">
        <f>'Извештај за паричен тек'!D13</f>
        <v>1295625375</v>
      </c>
    </row>
    <row r="11" spans="1:4" ht="25.5" x14ac:dyDescent="0.2">
      <c r="A11" s="331" t="s">
        <v>1057</v>
      </c>
      <c r="B11" s="327" t="s">
        <v>1058</v>
      </c>
      <c r="C11" s="330">
        <f>'Извештај за паричен тек'!C14</f>
        <v>1036658350</v>
      </c>
      <c r="D11" s="330">
        <f>'Извештај за паричен тек'!D14</f>
        <v>951773138</v>
      </c>
    </row>
    <row r="12" spans="1:4" x14ac:dyDescent="0.2">
      <c r="A12" s="331" t="s">
        <v>1059</v>
      </c>
      <c r="B12" s="327" t="s">
        <v>1060</v>
      </c>
      <c r="C12" s="330">
        <f>'Извештај за паричен тек'!C15</f>
        <v>0</v>
      </c>
      <c r="D12" s="330">
        <f>'Извештај за паричен тек'!D15</f>
        <v>0</v>
      </c>
    </row>
    <row r="13" spans="1:4" x14ac:dyDescent="0.2">
      <c r="A13" s="331" t="s">
        <v>1061</v>
      </c>
      <c r="B13" s="327" t="s">
        <v>1062</v>
      </c>
      <c r="C13" s="330">
        <f>'Извештај за паричен тек'!C16</f>
        <v>167163819</v>
      </c>
      <c r="D13" s="330">
        <f>'Извештај за паричен тек'!D16</f>
        <v>148029317</v>
      </c>
    </row>
    <row r="14" spans="1:4" x14ac:dyDescent="0.2">
      <c r="A14" s="331" t="s">
        <v>1063</v>
      </c>
      <c r="B14" s="327" t="s">
        <v>1064</v>
      </c>
      <c r="C14" s="330">
        <f>'Извештај за паричен тек'!C17</f>
        <v>0</v>
      </c>
      <c r="D14" s="330">
        <f>'Извештај за паричен тек'!D17</f>
        <v>0</v>
      </c>
    </row>
    <row r="15" spans="1:4" x14ac:dyDescent="0.2">
      <c r="A15" s="331" t="s">
        <v>1065</v>
      </c>
      <c r="B15" s="327" t="s">
        <v>1066</v>
      </c>
      <c r="C15" s="330">
        <f>'Извештај за паричен тек'!C18</f>
        <v>175956517.44999999</v>
      </c>
      <c r="D15" s="330">
        <f>'Извештај за паричен тек'!D18</f>
        <v>195822920</v>
      </c>
    </row>
    <row r="16" spans="1:4" ht="25.5" x14ac:dyDescent="0.2">
      <c r="A16" s="329" t="s">
        <v>1067</v>
      </c>
      <c r="B16" s="327" t="s">
        <v>1068</v>
      </c>
      <c r="C16" s="330">
        <f>'Извештај за паричен тек'!C19</f>
        <v>1447252449.1500001</v>
      </c>
      <c r="D16" s="330">
        <f>'Извештај за паричен тек'!D19</f>
        <v>1305032655</v>
      </c>
    </row>
    <row r="17" spans="1:4" ht="25.5" x14ac:dyDescent="0.2">
      <c r="A17" s="331" t="s">
        <v>1069</v>
      </c>
      <c r="B17" s="327" t="s">
        <v>1070</v>
      </c>
      <c r="C17" s="330">
        <f>'Извештај за паричен тек'!C20</f>
        <v>485651327.44</v>
      </c>
      <c r="D17" s="330">
        <f>'Извештај за паричен тек'!D20</f>
        <v>396483447</v>
      </c>
    </row>
    <row r="18" spans="1:4" ht="25.5" x14ac:dyDescent="0.2">
      <c r="A18" s="331" t="s">
        <v>1071</v>
      </c>
      <c r="B18" s="327" t="s">
        <v>1072</v>
      </c>
      <c r="C18" s="330">
        <f>'Извештај за паричен тек'!C21</f>
        <v>0</v>
      </c>
      <c r="D18" s="330">
        <f>'Извештај за паричен тек'!D21</f>
        <v>0</v>
      </c>
    </row>
    <row r="19" spans="1:4" ht="25.5" x14ac:dyDescent="0.2">
      <c r="A19" s="331" t="s">
        <v>1073</v>
      </c>
      <c r="B19" s="327" t="s">
        <v>1074</v>
      </c>
      <c r="C19" s="330">
        <f>'Извештај за паричен тек'!C22</f>
        <v>343990716</v>
      </c>
      <c r="D19" s="330">
        <f>'Извештај за паричен тек'!D22</f>
        <v>335788534</v>
      </c>
    </row>
    <row r="20" spans="1:4" x14ac:dyDescent="0.2">
      <c r="A20" s="331" t="s">
        <v>1075</v>
      </c>
      <c r="B20" s="327" t="s">
        <v>1076</v>
      </c>
      <c r="C20" s="330">
        <f>'Извештај за паричен тек'!C23</f>
        <v>172467858</v>
      </c>
      <c r="D20" s="330">
        <f>'Извештај за паричен тек'!D23</f>
        <v>158626232</v>
      </c>
    </row>
    <row r="21" spans="1:4" x14ac:dyDescent="0.2">
      <c r="A21" s="331" t="s">
        <v>1077</v>
      </c>
      <c r="B21" s="327" t="s">
        <v>1078</v>
      </c>
      <c r="C21" s="330">
        <f>'Извештај за паричен тек'!C24</f>
        <v>226937370.36000001</v>
      </c>
      <c r="D21" s="330">
        <f>'Извештај за паричен тек'!D24</f>
        <v>182745275</v>
      </c>
    </row>
    <row r="22" spans="1:4" x14ac:dyDescent="0.2">
      <c r="A22" s="331" t="s">
        <v>1079</v>
      </c>
      <c r="B22" s="327" t="s">
        <v>1080</v>
      </c>
      <c r="C22" s="330">
        <f>'Извештај за паричен тек'!C25</f>
        <v>0</v>
      </c>
      <c r="D22" s="330">
        <f>'Извештај за паричен тек'!D25</f>
        <v>0</v>
      </c>
    </row>
    <row r="23" spans="1:4" x14ac:dyDescent="0.2">
      <c r="A23" s="331" t="s">
        <v>1081</v>
      </c>
      <c r="B23" s="327" t="s">
        <v>1082</v>
      </c>
      <c r="C23" s="330">
        <f>'Извештај за паричен тек'!C26</f>
        <v>26117647.039999999</v>
      </c>
      <c r="D23" s="330">
        <f>'Извештај за паричен тек'!D26</f>
        <v>30450921</v>
      </c>
    </row>
    <row r="24" spans="1:4" x14ac:dyDescent="0.2">
      <c r="A24" s="331" t="s">
        <v>1083</v>
      </c>
      <c r="B24" s="327" t="s">
        <v>1084</v>
      </c>
      <c r="C24" s="330">
        <f>'Извештај за паричен тек'!C27</f>
        <v>192087530.31</v>
      </c>
      <c r="D24" s="330">
        <f>'Извештај за паричен тек'!D27</f>
        <v>200938246</v>
      </c>
    </row>
    <row r="25" spans="1:4" ht="25.5" x14ac:dyDescent="0.2">
      <c r="A25" s="329" t="s">
        <v>1085</v>
      </c>
      <c r="B25" s="327" t="s">
        <v>1086</v>
      </c>
      <c r="C25" s="330">
        <f>'Извештај за паричен тек'!C28</f>
        <v>0</v>
      </c>
      <c r="D25" s="330">
        <f>'Извештај за паричен тек'!D28</f>
        <v>0</v>
      </c>
    </row>
    <row r="26" spans="1:4" ht="25.5" x14ac:dyDescent="0.2">
      <c r="A26" s="329" t="s">
        <v>1087</v>
      </c>
      <c r="B26" s="327" t="s">
        <v>1088</v>
      </c>
      <c r="C26" s="330">
        <f>'Извештај за паричен тек'!C29</f>
        <v>67473762.700000048</v>
      </c>
      <c r="D26" s="330">
        <f>'Извештај за паричен тек'!D29</f>
        <v>9407280</v>
      </c>
    </row>
    <row r="27" spans="1:4" x14ac:dyDescent="0.2">
      <c r="A27" s="328" t="s">
        <v>1089</v>
      </c>
      <c r="B27" s="570"/>
      <c r="C27" s="570"/>
      <c r="D27" s="570"/>
    </row>
    <row r="28" spans="1:4" ht="25.5" x14ac:dyDescent="0.2">
      <c r="A28" s="329" t="s">
        <v>1090</v>
      </c>
      <c r="B28" s="327" t="s">
        <v>1091</v>
      </c>
      <c r="C28" s="330">
        <f>'Извештај за паричен тек'!C31</f>
        <v>341534614.21000004</v>
      </c>
      <c r="D28" s="330">
        <f>'Извештај за паричен тек'!D31</f>
        <v>347410871</v>
      </c>
    </row>
    <row r="29" spans="1:4" x14ac:dyDescent="0.2">
      <c r="A29" s="331" t="s">
        <v>1092</v>
      </c>
      <c r="B29" s="327" t="s">
        <v>1093</v>
      </c>
      <c r="C29" s="330">
        <f>'Извештај за паричен тек'!C32</f>
        <v>0</v>
      </c>
      <c r="D29" s="330">
        <f>'Извештај за паричен тек'!D32</f>
        <v>0</v>
      </c>
    </row>
    <row r="30" spans="1:4" x14ac:dyDescent="0.2">
      <c r="A30" s="331" t="s">
        <v>1094</v>
      </c>
      <c r="B30" s="327" t="s">
        <v>1095</v>
      </c>
      <c r="C30" s="330">
        <f>'Извештај за паричен тек'!C33</f>
        <v>23387511</v>
      </c>
      <c r="D30" s="330">
        <f>'Извештај за паричен тек'!D33</f>
        <v>65039958</v>
      </c>
    </row>
    <row r="31" spans="1:4" x14ac:dyDescent="0.2">
      <c r="A31" s="331" t="s">
        <v>1096</v>
      </c>
      <c r="B31" s="327" t="s">
        <v>1097</v>
      </c>
      <c r="C31" s="330">
        <f>'Извештај за паричен тек'!C34</f>
        <v>55437293.210000001</v>
      </c>
      <c r="D31" s="330">
        <f>'Извештај за паричен тек'!D34</f>
        <v>45174496</v>
      </c>
    </row>
    <row r="32" spans="1:4" x14ac:dyDescent="0.2">
      <c r="A32" s="331" t="s">
        <v>1098</v>
      </c>
      <c r="B32" s="327" t="s">
        <v>1099</v>
      </c>
      <c r="C32" s="330">
        <f>'Извештај за паричен тек'!C35</f>
        <v>0</v>
      </c>
      <c r="D32" s="330">
        <f>'Извештај за паричен тек'!D35</f>
        <v>0</v>
      </c>
    </row>
    <row r="33" spans="1:4" x14ac:dyDescent="0.2">
      <c r="A33" s="331" t="s">
        <v>1100</v>
      </c>
      <c r="B33" s="327" t="s">
        <v>1101</v>
      </c>
      <c r="C33" s="330">
        <f>'Извештај за паричен тек'!C36</f>
        <v>0</v>
      </c>
      <c r="D33" s="330">
        <f>'Извештај за паричен тек'!D36</f>
        <v>0</v>
      </c>
    </row>
    <row r="34" spans="1:4" x14ac:dyDescent="0.2">
      <c r="A34" s="331" t="s">
        <v>1102</v>
      </c>
      <c r="B34" s="327" t="s">
        <v>1103</v>
      </c>
      <c r="C34" s="330">
        <f>'Извештај за паричен тек'!C37</f>
        <v>232320879</v>
      </c>
      <c r="D34" s="330">
        <f>'Извештај за паричен тек'!D37</f>
        <v>215712859</v>
      </c>
    </row>
    <row r="35" spans="1:4" x14ac:dyDescent="0.2">
      <c r="A35" s="331" t="s">
        <v>1104</v>
      </c>
      <c r="B35" s="327" t="s">
        <v>1105</v>
      </c>
      <c r="C35" s="330">
        <f>'Извештај за паричен тек'!C38</f>
        <v>500000</v>
      </c>
      <c r="D35" s="330">
        <f>'Извештај за паричен тек'!D38</f>
        <v>4960000</v>
      </c>
    </row>
    <row r="36" spans="1:4" x14ac:dyDescent="0.2">
      <c r="A36" s="331" t="s">
        <v>1106</v>
      </c>
      <c r="B36" s="327" t="s">
        <v>1107</v>
      </c>
      <c r="C36" s="330">
        <f>'Извештај за паричен тек'!C39</f>
        <v>29888931</v>
      </c>
      <c r="D36" s="330">
        <f>'Извештај за паричен тек'!D39</f>
        <v>16523558</v>
      </c>
    </row>
    <row r="37" spans="1:4" ht="25.5" x14ac:dyDescent="0.2">
      <c r="A37" s="329" t="s">
        <v>1108</v>
      </c>
      <c r="B37" s="327" t="s">
        <v>1109</v>
      </c>
      <c r="C37" s="330">
        <f>'Извештај за паричен тек'!C40</f>
        <v>229490419</v>
      </c>
      <c r="D37" s="330">
        <f>'Извештај за паричен тек'!D40</f>
        <v>268378413</v>
      </c>
    </row>
    <row r="38" spans="1:4" x14ac:dyDescent="0.2">
      <c r="A38" s="331" t="s">
        <v>1092</v>
      </c>
      <c r="B38" s="327" t="s">
        <v>1110</v>
      </c>
      <c r="C38" s="330">
        <f>'Извештај за паричен тек'!C41</f>
        <v>0</v>
      </c>
      <c r="D38" s="330">
        <f>'Извештај за паричен тек'!D41</f>
        <v>0</v>
      </c>
    </row>
    <row r="39" spans="1:4" x14ac:dyDescent="0.2">
      <c r="A39" s="331" t="s">
        <v>1094</v>
      </c>
      <c r="B39" s="327" t="s">
        <v>1111</v>
      </c>
      <c r="C39" s="330">
        <f>'Извештај за паричен тек'!C42</f>
        <v>12256832.66</v>
      </c>
      <c r="D39" s="330">
        <f>'Извештај за паричен тек'!D42</f>
        <v>12957116</v>
      </c>
    </row>
    <row r="40" spans="1:4" x14ac:dyDescent="0.2">
      <c r="A40" s="331" t="s">
        <v>1096</v>
      </c>
      <c r="B40" s="327" t="s">
        <v>1112</v>
      </c>
      <c r="C40" s="330">
        <f>'Извештај за паричен тек'!C43</f>
        <v>2396087.34</v>
      </c>
      <c r="D40" s="330">
        <f>'Извештај за паричен тек'!D43</f>
        <v>12969348</v>
      </c>
    </row>
    <row r="41" spans="1:4" x14ac:dyDescent="0.2">
      <c r="A41" s="331" t="s">
        <v>1098</v>
      </c>
      <c r="B41" s="327" t="s">
        <v>1113</v>
      </c>
      <c r="C41" s="330">
        <f>'Извештај за паричен тек'!C44</f>
        <v>0</v>
      </c>
      <c r="D41" s="330">
        <f>'Извештај за паричен тек'!D44</f>
        <v>0</v>
      </c>
    </row>
    <row r="42" spans="1:4" x14ac:dyDescent="0.2">
      <c r="A42" s="331" t="s">
        <v>1100</v>
      </c>
      <c r="B42" s="327" t="s">
        <v>1114</v>
      </c>
      <c r="C42" s="330">
        <f>'Извештај за паричен тек'!C45</f>
        <v>0</v>
      </c>
      <c r="D42" s="330">
        <f>'Извештај за паричен тек'!D45</f>
        <v>0</v>
      </c>
    </row>
    <row r="43" spans="1:4" x14ac:dyDescent="0.2">
      <c r="A43" s="331" t="s">
        <v>1102</v>
      </c>
      <c r="B43" s="327" t="s">
        <v>1115</v>
      </c>
      <c r="C43" s="330">
        <f>'Извештај за паричен тек'!C46</f>
        <v>214837499</v>
      </c>
      <c r="D43" s="330">
        <f>'Извештај за паричен тек'!D46</f>
        <v>242451949</v>
      </c>
    </row>
    <row r="44" spans="1:4" x14ac:dyDescent="0.2">
      <c r="A44" s="331" t="s">
        <v>1104</v>
      </c>
      <c r="B44" s="327" t="s">
        <v>1116</v>
      </c>
      <c r="C44" s="330">
        <f>'Извештај за паричен тек'!C47</f>
        <v>0</v>
      </c>
      <c r="D44" s="330">
        <f>'Извештај за паричен тек'!D47</f>
        <v>0</v>
      </c>
    </row>
    <row r="45" spans="1:4" x14ac:dyDescent="0.2">
      <c r="A45" s="331" t="s">
        <v>1117</v>
      </c>
      <c r="B45" s="327" t="s">
        <v>1118</v>
      </c>
      <c r="C45" s="330">
        <f>'Извештај за паричен тек'!C48</f>
        <v>0</v>
      </c>
      <c r="D45" s="330">
        <f>'Извештај за паричен тек'!D48</f>
        <v>0</v>
      </c>
    </row>
    <row r="46" spans="1:4" x14ac:dyDescent="0.2">
      <c r="A46" s="329" t="s">
        <v>1119</v>
      </c>
      <c r="B46" s="327" t="s">
        <v>1120</v>
      </c>
      <c r="C46" s="330">
        <f>'Извештај за паричен тек'!C49</f>
        <v>112044195.21000004</v>
      </c>
      <c r="D46" s="330">
        <f>'Извештај за паричен тек'!D49</f>
        <v>79032458</v>
      </c>
    </row>
    <row r="47" spans="1:4" x14ac:dyDescent="0.2">
      <c r="A47" s="329" t="s">
        <v>1121</v>
      </c>
      <c r="B47" s="327" t="s">
        <v>1122</v>
      </c>
      <c r="C47" s="330">
        <f>'Извештај за паричен тек'!C50</f>
        <v>0</v>
      </c>
      <c r="D47" s="330">
        <f>'Извештај за паричен тек'!D50</f>
        <v>0</v>
      </c>
    </row>
    <row r="48" spans="1:4" x14ac:dyDescent="0.2">
      <c r="A48" s="328" t="s">
        <v>1123</v>
      </c>
      <c r="B48" s="570"/>
      <c r="C48" s="570"/>
      <c r="D48" s="570"/>
    </row>
    <row r="49" spans="1:4" x14ac:dyDescent="0.2">
      <c r="A49" s="329" t="s">
        <v>1124</v>
      </c>
      <c r="B49" s="327" t="s">
        <v>1125</v>
      </c>
      <c r="C49" s="330">
        <f>'Извештај за паричен тек'!C52</f>
        <v>0</v>
      </c>
      <c r="D49" s="330">
        <f>'Извештај за паричен тек'!D52</f>
        <v>0</v>
      </c>
    </row>
    <row r="50" spans="1:4" x14ac:dyDescent="0.2">
      <c r="A50" s="331" t="s">
        <v>1126</v>
      </c>
      <c r="B50" s="327" t="s">
        <v>1127</v>
      </c>
      <c r="C50" s="330">
        <f>'Извештај за паричен тек'!C53</f>
        <v>0</v>
      </c>
      <c r="D50" s="330">
        <f>'Извештај за паричен тек'!D53</f>
        <v>0</v>
      </c>
    </row>
    <row r="51" spans="1:4" x14ac:dyDescent="0.2">
      <c r="A51" s="331" t="s">
        <v>1128</v>
      </c>
      <c r="B51" s="327" t="s">
        <v>1129</v>
      </c>
      <c r="C51" s="330">
        <f>'Извештај за паричен тек'!C54</f>
        <v>0</v>
      </c>
      <c r="D51" s="330">
        <f>'Извештај за паричен тек'!D54</f>
        <v>0</v>
      </c>
    </row>
    <row r="52" spans="1:4" x14ac:dyDescent="0.2">
      <c r="A52" s="331" t="s">
        <v>1130</v>
      </c>
      <c r="B52" s="327" t="s">
        <v>1131</v>
      </c>
      <c r="C52" s="330">
        <f>'Извештај за паричен тек'!C55</f>
        <v>0</v>
      </c>
      <c r="D52" s="330">
        <f>'Извештај за паричен тек'!D55</f>
        <v>0</v>
      </c>
    </row>
    <row r="53" spans="1:4" x14ac:dyDescent="0.2">
      <c r="A53" s="329" t="s">
        <v>1132</v>
      </c>
      <c r="B53" s="327" t="s">
        <v>1133</v>
      </c>
      <c r="C53" s="330">
        <f>'Извештај за паричен тек'!C56</f>
        <v>62363926</v>
      </c>
      <c r="D53" s="330">
        <f>'Извештај за паричен тек'!D56</f>
        <v>71325309</v>
      </c>
    </row>
    <row r="54" spans="1:4" x14ac:dyDescent="0.2">
      <c r="A54" s="331" t="s">
        <v>1134</v>
      </c>
      <c r="B54" s="327" t="s">
        <v>1135</v>
      </c>
      <c r="C54" s="330">
        <f>'Извештај за паричен тек'!C57</f>
        <v>0</v>
      </c>
      <c r="D54" s="330">
        <f>'Извештај за паричен тек'!D57</f>
        <v>0</v>
      </c>
    </row>
    <row r="55" spans="1:4" x14ac:dyDescent="0.2">
      <c r="A55" s="331" t="s">
        <v>1136</v>
      </c>
      <c r="B55" s="327" t="s">
        <v>1137</v>
      </c>
      <c r="C55" s="330">
        <f>'Извештај за паричен тек'!C58</f>
        <v>0</v>
      </c>
      <c r="D55" s="330">
        <f>'Извештај за паричен тек'!D58</f>
        <v>0</v>
      </c>
    </row>
    <row r="56" spans="1:4" x14ac:dyDescent="0.2">
      <c r="A56" s="331" t="s">
        <v>1138</v>
      </c>
      <c r="B56" s="327" t="s">
        <v>1139</v>
      </c>
      <c r="C56" s="330">
        <f>'Извештај за паричен тек'!C59</f>
        <v>62363926</v>
      </c>
      <c r="D56" s="330">
        <f>'Извештај за паричен тек'!D59</f>
        <v>71325309</v>
      </c>
    </row>
    <row r="57" spans="1:4" x14ac:dyDescent="0.2">
      <c r="A57" s="329" t="s">
        <v>1140</v>
      </c>
      <c r="B57" s="327" t="s">
        <v>1141</v>
      </c>
      <c r="C57" s="330">
        <f>'Извештај за паричен тек'!C60</f>
        <v>0</v>
      </c>
      <c r="D57" s="330">
        <f>'Извештај за паричен тек'!D60</f>
        <v>0</v>
      </c>
    </row>
    <row r="58" spans="1:4" x14ac:dyDescent="0.2">
      <c r="A58" s="329" t="s">
        <v>1142</v>
      </c>
      <c r="B58" s="327" t="s">
        <v>1143</v>
      </c>
      <c r="C58" s="330">
        <f>'Извештај за паричен тек'!C61</f>
        <v>62363926</v>
      </c>
      <c r="D58" s="330">
        <f>'Извештај за паричен тек'!D61</f>
        <v>71325309</v>
      </c>
    </row>
    <row r="59" spans="1:4" x14ac:dyDescent="0.2">
      <c r="A59" s="328" t="s">
        <v>1144</v>
      </c>
      <c r="B59" s="328" t="s">
        <v>1145</v>
      </c>
      <c r="C59" s="332">
        <f>'Извештај за паричен тек'!C62</f>
        <v>1721313300.6600001</v>
      </c>
      <c r="D59" s="332">
        <f>'Извештај за паричен тек'!D62</f>
        <v>1643036246</v>
      </c>
    </row>
    <row r="60" spans="1:4" x14ac:dyDescent="0.2">
      <c r="A60" s="328" t="s">
        <v>1146</v>
      </c>
      <c r="B60" s="328" t="s">
        <v>1147</v>
      </c>
      <c r="C60" s="332">
        <f>'Извештај за паричен тек'!C63</f>
        <v>1739106794.1500001</v>
      </c>
      <c r="D60" s="332">
        <f>'Извештај за паричен тек'!D63</f>
        <v>1644736377</v>
      </c>
    </row>
    <row r="61" spans="1:4" x14ac:dyDescent="0.2">
      <c r="A61" s="328" t="s">
        <v>1148</v>
      </c>
      <c r="B61" s="328" t="s">
        <v>1149</v>
      </c>
      <c r="C61" s="332">
        <f>'Извештај за паричен тек'!C64</f>
        <v>0</v>
      </c>
      <c r="D61" s="332">
        <f>'Извештај за паричен тек'!D64</f>
        <v>0</v>
      </c>
    </row>
    <row r="62" spans="1:4" x14ac:dyDescent="0.2">
      <c r="A62" s="328" t="s">
        <v>1150</v>
      </c>
      <c r="B62" s="328" t="s">
        <v>1151</v>
      </c>
      <c r="C62" s="332">
        <f>'Извештај за паричен тек'!C65</f>
        <v>17793493.49000001</v>
      </c>
      <c r="D62" s="332">
        <f>'Извештај за паричен тек'!D65</f>
        <v>1700131</v>
      </c>
    </row>
    <row r="63" spans="1:4" ht="25.5" x14ac:dyDescent="0.2">
      <c r="A63" s="328" t="s">
        <v>1152</v>
      </c>
      <c r="B63" s="328" t="s">
        <v>1153</v>
      </c>
      <c r="C63" s="332">
        <f>'Извештај за паричен тек'!C66</f>
        <v>121980345.62999964</v>
      </c>
      <c r="D63" s="332">
        <f>'Извештај за паричен тек'!D66</f>
        <v>123680477</v>
      </c>
    </row>
    <row r="64" spans="1:4" ht="25.5" x14ac:dyDescent="0.2">
      <c r="A64" s="328" t="s">
        <v>1154</v>
      </c>
      <c r="B64" s="328" t="s">
        <v>1155</v>
      </c>
      <c r="C64" s="332">
        <f>'Извештај за паричен тек'!C67</f>
        <v>0</v>
      </c>
      <c r="D64" s="332">
        <f>'Извештај за паричен тек'!D67</f>
        <v>0</v>
      </c>
    </row>
    <row r="65" spans="1:4" ht="38.25" x14ac:dyDescent="0.2">
      <c r="A65" s="328" t="s">
        <v>1156</v>
      </c>
      <c r="B65" s="328" t="s">
        <v>1157</v>
      </c>
      <c r="C65" s="332">
        <f>'Извештај за паричен тек'!C68</f>
        <v>104186852.13999963</v>
      </c>
      <c r="D65" s="332">
        <f>'Извештај за паричен тек'!D68</f>
        <v>121980346</v>
      </c>
    </row>
    <row r="66" spans="1:4" x14ac:dyDescent="0.2">
      <c r="A66" s="130"/>
      <c r="B66" s="130"/>
      <c r="C66" s="130"/>
      <c r="D66" s="130"/>
    </row>
    <row r="67" spans="1:4" x14ac:dyDescent="0.2">
      <c r="A67" s="325"/>
      <c r="B67" s="325"/>
      <c r="C67" s="325"/>
      <c r="D67" s="325"/>
    </row>
    <row r="68" spans="1:4" x14ac:dyDescent="0.2">
      <c r="A68" s="325"/>
      <c r="B68" s="325"/>
      <c r="C68" s="325"/>
      <c r="D68" s="325"/>
    </row>
    <row r="69" spans="1:4" x14ac:dyDescent="0.2">
      <c r="A69" s="325"/>
      <c r="B69" s="325"/>
      <c r="C69" s="325"/>
      <c r="D69" s="325"/>
    </row>
    <row r="70" spans="1:4" x14ac:dyDescent="0.2">
      <c r="A70" s="325"/>
      <c r="B70" s="325"/>
      <c r="C70" s="325"/>
      <c r="D70" s="325"/>
    </row>
  </sheetData>
  <sheetProtection password="B44F" sheet="1" objects="1" scenarios="1" selectLockedCells="1" selectUnlockedCells="1"/>
  <mergeCells count="9">
    <mergeCell ref="B48:D48"/>
    <mergeCell ref="A1:D1"/>
    <mergeCell ref="B2:D2"/>
    <mergeCell ref="B3:C3"/>
    <mergeCell ref="A6:A7"/>
    <mergeCell ref="B6:B7"/>
    <mergeCell ref="C6:D6"/>
    <mergeCell ref="B9:D9"/>
    <mergeCell ref="B27:D27"/>
  </mergeCells>
  <printOptions horizontalCentered="1"/>
  <pageMargins left="0.15748031496062992" right="0.15748031496062992" top="0.39370078740157483" bottom="0.3937007874015748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N43"/>
  <sheetViews>
    <sheetView zoomScaleNormal="100" workbookViewId="0">
      <selection activeCell="A42" sqref="A42:IV42"/>
    </sheetView>
  </sheetViews>
  <sheetFormatPr defaultColWidth="9.140625" defaultRowHeight="12.75" x14ac:dyDescent="0.2"/>
  <cols>
    <col min="1" max="1" width="28.5703125" style="129" customWidth="1"/>
    <col min="2" max="2" width="9.85546875" style="129" customWidth="1"/>
    <col min="3" max="3" width="17.28515625" style="129" customWidth="1"/>
    <col min="4" max="4" width="13.28515625" style="129" customWidth="1"/>
    <col min="5" max="5" width="12.7109375" style="129" customWidth="1"/>
    <col min="6" max="6" width="15.7109375" style="129" customWidth="1"/>
    <col min="7" max="7" width="17.85546875" style="129" customWidth="1"/>
    <col min="8" max="8" width="12.5703125" style="129" customWidth="1"/>
    <col min="9" max="9" width="12" style="129" customWidth="1"/>
    <col min="10" max="10" width="19.28515625" style="129" customWidth="1"/>
    <col min="11" max="11" width="16.5703125" style="129" customWidth="1"/>
    <col min="12" max="13" width="28.5703125" style="129" customWidth="1"/>
    <col min="14" max="14" width="21" style="129" customWidth="1"/>
    <col min="15" max="16384" width="9.140625" style="129"/>
  </cols>
  <sheetData>
    <row r="1" spans="1:14" ht="15" x14ac:dyDescent="0.25">
      <c r="A1" s="573" t="s">
        <v>1158</v>
      </c>
      <c r="B1" s="573" t="s">
        <v>1158</v>
      </c>
      <c r="C1" s="135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">
      <c r="A2" s="131" t="s">
        <v>721</v>
      </c>
      <c r="B2" s="567" t="str">
        <f>'ФИ-Почетна'!$C$21</f>
        <v>МАКЕДОНИЈА осигурување АД Скопје - Виена Иншуренс Груп</v>
      </c>
      <c r="C2" s="567"/>
      <c r="D2" s="567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12.75" customHeight="1" x14ac:dyDescent="0.2">
      <c r="A3" s="131" t="s">
        <v>722</v>
      </c>
      <c r="B3" s="567" t="str">
        <f>'ФИ-Почетна'!$C$24</f>
        <v>01.01 - 31.12</v>
      </c>
      <c r="C3" s="567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">
      <c r="A4" s="131" t="s">
        <v>1200</v>
      </c>
      <c r="B4" s="567">
        <f>'ФИ-Почетна'!$C$25</f>
        <v>2023</v>
      </c>
      <c r="C4" s="567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">
      <c r="A5" s="131" t="s">
        <v>1199</v>
      </c>
      <c r="B5" s="567" t="str">
        <f>'ФИ-Почетна'!$C$26</f>
        <v>не</v>
      </c>
      <c r="C5" s="567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">
      <c r="A6" s="572" t="s">
        <v>725</v>
      </c>
      <c r="B6" s="572" t="s">
        <v>1159</v>
      </c>
      <c r="C6" s="572" t="s">
        <v>1160</v>
      </c>
      <c r="D6" s="572" t="s">
        <v>1161</v>
      </c>
      <c r="E6" s="572" t="s">
        <v>1162</v>
      </c>
      <c r="F6" s="572" t="s">
        <v>1162</v>
      </c>
      <c r="G6" s="572" t="s">
        <v>1162</v>
      </c>
      <c r="H6" s="572" t="s">
        <v>1162</v>
      </c>
      <c r="I6" s="572" t="s">
        <v>1162</v>
      </c>
      <c r="J6" s="572" t="s">
        <v>1163</v>
      </c>
      <c r="K6" s="572" t="s">
        <v>1164</v>
      </c>
      <c r="L6" s="572" t="s">
        <v>1165</v>
      </c>
      <c r="M6" s="572" t="s">
        <v>1166</v>
      </c>
      <c r="N6" s="572" t="s">
        <v>1167</v>
      </c>
    </row>
    <row r="7" spans="1:14" ht="24" x14ac:dyDescent="0.2">
      <c r="A7" s="572" t="s">
        <v>725</v>
      </c>
      <c r="B7" s="572" t="s">
        <v>1159</v>
      </c>
      <c r="C7" s="572" t="s">
        <v>1160</v>
      </c>
      <c r="D7" s="572" t="s">
        <v>1161</v>
      </c>
      <c r="E7" s="134" t="s">
        <v>1168</v>
      </c>
      <c r="F7" s="134" t="s">
        <v>1169</v>
      </c>
      <c r="G7" s="134" t="s">
        <v>1170</v>
      </c>
      <c r="H7" s="134" t="s">
        <v>1171</v>
      </c>
      <c r="I7" s="134" t="s">
        <v>1172</v>
      </c>
      <c r="J7" s="572" t="s">
        <v>1163</v>
      </c>
      <c r="K7" s="572" t="s">
        <v>1164</v>
      </c>
      <c r="L7" s="572" t="s">
        <v>1165</v>
      </c>
      <c r="M7" s="572" t="s">
        <v>1166</v>
      </c>
      <c r="N7" s="572" t="s">
        <v>1167</v>
      </c>
    </row>
    <row r="8" spans="1:14" x14ac:dyDescent="0.2">
      <c r="A8" s="572" t="s">
        <v>725</v>
      </c>
      <c r="B8" s="572" t="s">
        <v>1159</v>
      </c>
      <c r="C8" s="134" t="s">
        <v>732</v>
      </c>
      <c r="D8" s="134" t="s">
        <v>733</v>
      </c>
      <c r="E8" s="134" t="s">
        <v>193</v>
      </c>
      <c r="F8" s="134" t="s">
        <v>734</v>
      </c>
      <c r="G8" s="134" t="s">
        <v>735</v>
      </c>
      <c r="H8" s="134" t="s">
        <v>1173</v>
      </c>
      <c r="I8" s="134" t="s">
        <v>608</v>
      </c>
      <c r="J8" s="134" t="s">
        <v>1174</v>
      </c>
      <c r="K8" s="134" t="s">
        <v>1175</v>
      </c>
      <c r="L8" s="134" t="s">
        <v>1176</v>
      </c>
      <c r="M8" s="134" t="s">
        <v>1177</v>
      </c>
      <c r="N8" s="134" t="s">
        <v>609</v>
      </c>
    </row>
    <row r="9" spans="1:14" ht="24" x14ac:dyDescent="0.2">
      <c r="A9" s="333" t="s">
        <v>1178</v>
      </c>
      <c r="B9" s="333" t="s">
        <v>633</v>
      </c>
      <c r="C9" s="132">
        <f>'Извештај за промена во главнина'!C11</f>
        <v>888308064</v>
      </c>
      <c r="D9" s="132">
        <f>'Извештај за промена во главнина'!D11</f>
        <v>0</v>
      </c>
      <c r="E9" s="132">
        <f>'Извештај за промена во главнина'!E11</f>
        <v>291345406.48000002</v>
      </c>
      <c r="F9" s="132">
        <f>'Извештај за промена во главнина'!F11</f>
        <v>0</v>
      </c>
      <c r="G9" s="132">
        <f>'Извештај за промена во главнина'!G11</f>
        <v>0</v>
      </c>
      <c r="H9" s="132">
        <f>'Извештај за промена во главнина'!H11</f>
        <v>8686980</v>
      </c>
      <c r="I9" s="132">
        <f>'Извештај за промена во главнина'!I11</f>
        <v>300032386.48000002</v>
      </c>
      <c r="J9" s="132">
        <f>'Извештај за промена во главнина'!J11</f>
        <v>0</v>
      </c>
      <c r="K9" s="132">
        <f>'Извештај за промена во главнина'!K11</f>
        <v>226138961.10000002</v>
      </c>
      <c r="L9" s="132">
        <f>'Извештај за промена во главнина'!L11</f>
        <v>211687672.76000011</v>
      </c>
      <c r="M9" s="132">
        <f>'Извештај за промена во главнина'!M11</f>
        <v>55015230.455999732</v>
      </c>
      <c r="N9" s="133">
        <f>'Извештај за промена во главнина'!N11</f>
        <v>1681182314.796</v>
      </c>
    </row>
    <row r="10" spans="1:14" ht="24" x14ac:dyDescent="0.2">
      <c r="A10" s="334" t="s">
        <v>1179</v>
      </c>
      <c r="B10" s="335" t="s">
        <v>631</v>
      </c>
      <c r="C10" s="132">
        <f>'Извештај за промена во главнина'!C12</f>
        <v>0</v>
      </c>
      <c r="D10" s="132">
        <f>'Извештај за промена во главнина'!D12</f>
        <v>0</v>
      </c>
      <c r="E10" s="132">
        <f>'Извештај за промена во главнина'!E12</f>
        <v>0</v>
      </c>
      <c r="F10" s="132">
        <f>'Извештај за промена во главнина'!F12</f>
        <v>0</v>
      </c>
      <c r="G10" s="132">
        <f>'Извештај за промена во главнина'!G12</f>
        <v>0</v>
      </c>
      <c r="H10" s="132">
        <f>'Извештај за промена во главнина'!H12</f>
        <v>0</v>
      </c>
      <c r="I10" s="132">
        <f>'Извештај за промена во главнина'!I12</f>
        <v>0</v>
      </c>
      <c r="J10" s="132">
        <f>'Извештај за промена во главнина'!J12</f>
        <v>0</v>
      </c>
      <c r="K10" s="132">
        <f>'Извештај за промена во главнина'!K12</f>
        <v>0</v>
      </c>
      <c r="L10" s="132">
        <f>'Извештај за промена во главнина'!L12</f>
        <v>0</v>
      </c>
      <c r="M10" s="132">
        <f>'Извештај за промена во главнина'!M12</f>
        <v>0</v>
      </c>
      <c r="N10" s="133">
        <f>'Извештај за промена во главнина'!N12</f>
        <v>0</v>
      </c>
    </row>
    <row r="11" spans="1:14" ht="36" x14ac:dyDescent="0.2">
      <c r="A11" s="334" t="s">
        <v>1180</v>
      </c>
      <c r="B11" s="335" t="s">
        <v>632</v>
      </c>
      <c r="C11" s="132">
        <f>'Извештај за промена во главнина'!C13</f>
        <v>0</v>
      </c>
      <c r="D11" s="132">
        <f>'Извештај за промена во главнина'!D13</f>
        <v>0</v>
      </c>
      <c r="E11" s="132">
        <f>'Извештај за промена во главнина'!E13</f>
        <v>0</v>
      </c>
      <c r="F11" s="132">
        <f>'Извештај за промена во главнина'!F13</f>
        <v>0</v>
      </c>
      <c r="G11" s="132">
        <f>'Извештај за промена во главнина'!G13</f>
        <v>0</v>
      </c>
      <c r="H11" s="132">
        <f>'Извештај за промена во главнина'!H13</f>
        <v>0</v>
      </c>
      <c r="I11" s="132">
        <f>'Извештај за промена во главнина'!I13</f>
        <v>0</v>
      </c>
      <c r="J11" s="132">
        <f>'Извештај за промена во главнина'!J13</f>
        <v>0</v>
      </c>
      <c r="K11" s="132">
        <f>'Извештај за промена во главнина'!K13</f>
        <v>0</v>
      </c>
      <c r="L11" s="132">
        <f>'Извештај за промена во главнина'!L13</f>
        <v>0</v>
      </c>
      <c r="M11" s="132">
        <f>'Извештај за промена во главнина'!M13</f>
        <v>0</v>
      </c>
      <c r="N11" s="133">
        <f>'Извештај за промена во главнина'!N13</f>
        <v>0</v>
      </c>
    </row>
    <row r="12" spans="1:14" s="337" customFormat="1" ht="24" x14ac:dyDescent="0.2">
      <c r="A12" s="333" t="s">
        <v>1181</v>
      </c>
      <c r="B12" s="333" t="s">
        <v>634</v>
      </c>
      <c r="C12" s="133">
        <f>'Извештај за промена во главнина'!C14</f>
        <v>888308064</v>
      </c>
      <c r="D12" s="133">
        <f>'Извештај за промена во главнина'!D14</f>
        <v>0</v>
      </c>
      <c r="E12" s="133">
        <f>'Извештај за промена во главнина'!E14</f>
        <v>291345406.48000002</v>
      </c>
      <c r="F12" s="133">
        <f>'Извештај за промена во главнина'!F14</f>
        <v>0</v>
      </c>
      <c r="G12" s="133">
        <f>'Извештај за промена во главнина'!G14</f>
        <v>0</v>
      </c>
      <c r="H12" s="133">
        <f>'Извештај за промена во главнина'!H14</f>
        <v>8686980</v>
      </c>
      <c r="I12" s="133">
        <f>'Извештај за промена во главнина'!I14</f>
        <v>300032386.48000002</v>
      </c>
      <c r="J12" s="133">
        <f>'Извештај за промена во главнина'!J14</f>
        <v>0</v>
      </c>
      <c r="K12" s="133">
        <f>'Извештај за промена во главнина'!K14</f>
        <v>226138961.10000002</v>
      </c>
      <c r="L12" s="133">
        <f>'Извештај за промена во главнина'!L14</f>
        <v>211687672.76000011</v>
      </c>
      <c r="M12" s="133">
        <f>'Извештај за промена во главнина'!M14</f>
        <v>55015230.455999732</v>
      </c>
      <c r="N12" s="133">
        <f>'Извештај за промена во главнина'!N14</f>
        <v>1681182314.796</v>
      </c>
    </row>
    <row r="13" spans="1:14" s="337" customFormat="1" ht="24" x14ac:dyDescent="0.2">
      <c r="A13" s="333" t="s">
        <v>1182</v>
      </c>
      <c r="B13" s="333" t="s">
        <v>635</v>
      </c>
      <c r="C13" s="133">
        <f>'Извештај за промена во главнина'!C15</f>
        <v>0</v>
      </c>
      <c r="D13" s="133">
        <f>'Извештај за промена во главнина'!D15</f>
        <v>0</v>
      </c>
      <c r="E13" s="133">
        <f>'Извештај за промена во главнина'!E15</f>
        <v>0</v>
      </c>
      <c r="F13" s="133">
        <f>'Извештај за промена во главнина'!F15</f>
        <v>0</v>
      </c>
      <c r="G13" s="133">
        <f>'Извештај за промена во главнина'!G15</f>
        <v>0</v>
      </c>
      <c r="H13" s="133">
        <f>'Извештај за промена во главнина'!H15</f>
        <v>0</v>
      </c>
      <c r="I13" s="133">
        <f>'Извештај за промена во главнина'!I15</f>
        <v>0</v>
      </c>
      <c r="J13" s="133">
        <f>'Извештај за промена во главнина'!J15</f>
        <v>0</v>
      </c>
      <c r="K13" s="133">
        <f>'Извештај за промена во главнина'!K15</f>
        <v>0</v>
      </c>
      <c r="L13" s="133">
        <f>'Извештај за промена во главнина'!L15</f>
        <v>0</v>
      </c>
      <c r="M13" s="133">
        <f>'Извештај за промена во главнина'!M15</f>
        <v>40033554.779999971</v>
      </c>
      <c r="N13" s="133">
        <f>'Извештај за промена во главнина'!N15</f>
        <v>40033554.779999971</v>
      </c>
    </row>
    <row r="14" spans="1:14" ht="24" x14ac:dyDescent="0.2">
      <c r="A14" s="334" t="s">
        <v>1182</v>
      </c>
      <c r="B14" s="335" t="s">
        <v>636</v>
      </c>
      <c r="C14" s="132">
        <f>'Извештај за промена во главнина'!C16</f>
        <v>0</v>
      </c>
      <c r="D14" s="132">
        <f>'Извештај за промена во главнина'!D16</f>
        <v>0</v>
      </c>
      <c r="E14" s="132">
        <f>'Извештај за промена во главнина'!E16</f>
        <v>0</v>
      </c>
      <c r="F14" s="132">
        <f>'Извештај за промена во главнина'!F16</f>
        <v>0</v>
      </c>
      <c r="G14" s="132">
        <f>'Извештај за промена во главнина'!G16</f>
        <v>0</v>
      </c>
      <c r="H14" s="132">
        <f>'Извештај за промена во главнина'!H16</f>
        <v>0</v>
      </c>
      <c r="I14" s="132">
        <f>'Извештај за промена во главнина'!I16</f>
        <v>0</v>
      </c>
      <c r="J14" s="132">
        <f>'Извештај за промена во главнина'!J16</f>
        <v>0</v>
      </c>
      <c r="K14" s="132">
        <f>'Извештај за промена во главнина'!K16</f>
        <v>0</v>
      </c>
      <c r="L14" s="132">
        <f>'Извештај за промена во главнина'!L16</f>
        <v>0</v>
      </c>
      <c r="M14" s="132">
        <f>'Извештај за промена во главнина'!M16</f>
        <v>40033554.779999971</v>
      </c>
      <c r="N14" s="133">
        <f>'Извештај за промена во главнина'!N16</f>
        <v>40033554.779999971</v>
      </c>
    </row>
    <row r="15" spans="1:14" ht="24" x14ac:dyDescent="0.2">
      <c r="A15" s="334" t="s">
        <v>1183</v>
      </c>
      <c r="B15" s="335" t="s">
        <v>637</v>
      </c>
      <c r="C15" s="132">
        <f>'Извештај за промена во главнина'!C17</f>
        <v>0</v>
      </c>
      <c r="D15" s="132">
        <f>'Извештај за промена во главнина'!D17</f>
        <v>0</v>
      </c>
      <c r="E15" s="132">
        <f>'Извештај за промена во главнина'!E17</f>
        <v>0</v>
      </c>
      <c r="F15" s="132">
        <f>'Извештај за промена во главнина'!F17</f>
        <v>0</v>
      </c>
      <c r="G15" s="132">
        <f>'Извештај за промена во главнина'!G17</f>
        <v>0</v>
      </c>
      <c r="H15" s="132">
        <f>'Извештај за промена во главнина'!H17</f>
        <v>0</v>
      </c>
      <c r="I15" s="132">
        <f>'Извештај за промена во главнина'!I17</f>
        <v>0</v>
      </c>
      <c r="J15" s="132">
        <f>'Извештај за промена во главнина'!J17</f>
        <v>0</v>
      </c>
      <c r="K15" s="132">
        <f>'Извештај за промена во главнина'!K17</f>
        <v>-56911714.679999992</v>
      </c>
      <c r="L15" s="132">
        <f>'Извештај за промена во главнина'!L17</f>
        <v>0</v>
      </c>
      <c r="M15" s="132">
        <f>'Извештај за промена во главнина'!M17</f>
        <v>0</v>
      </c>
      <c r="N15" s="133">
        <f>'Извештај за промена во главнина'!N17</f>
        <v>-56911714.679999992</v>
      </c>
    </row>
    <row r="16" spans="1:14" ht="24" x14ac:dyDescent="0.2">
      <c r="A16" s="334" t="s">
        <v>1184</v>
      </c>
      <c r="B16" s="335" t="s">
        <v>638</v>
      </c>
      <c r="C16" s="132">
        <f>'Извештај за промена во главнина'!C18</f>
        <v>0</v>
      </c>
      <c r="D16" s="132">
        <f>'Извештај за промена во главнина'!D18</f>
        <v>0</v>
      </c>
      <c r="E16" s="132">
        <f>'Извештај за промена во главнина'!E18</f>
        <v>0</v>
      </c>
      <c r="F16" s="132">
        <f>'Извештај за промена во главнина'!F18</f>
        <v>0</v>
      </c>
      <c r="G16" s="132">
        <f>'Извештај за промена во главнина'!G18</f>
        <v>0</v>
      </c>
      <c r="H16" s="132">
        <f>'Извештај за промена во главнина'!H18</f>
        <v>0</v>
      </c>
      <c r="I16" s="132">
        <f>'Извештај за промена во главнина'!I18</f>
        <v>0</v>
      </c>
      <c r="J16" s="132">
        <f>'Извештај за промена во главнина'!J18</f>
        <v>0</v>
      </c>
      <c r="K16" s="132">
        <f>'Извештај за промена во главнина'!K18</f>
        <v>-0.37999999523162842</v>
      </c>
      <c r="L16" s="132">
        <f>'Извештај за промена во главнина'!L18</f>
        <v>0</v>
      </c>
      <c r="M16" s="132">
        <f>'Извештај за промена во главнина'!M18</f>
        <v>0</v>
      </c>
      <c r="N16" s="133">
        <f>'Извештај за промена во главнина'!N18</f>
        <v>-0.37999999523162842</v>
      </c>
    </row>
    <row r="17" spans="1:14" ht="36" x14ac:dyDescent="0.2">
      <c r="A17" s="334" t="s">
        <v>1185</v>
      </c>
      <c r="B17" s="335" t="s">
        <v>639</v>
      </c>
      <c r="C17" s="132">
        <f>'Извештај за промена во главнина'!C19</f>
        <v>0</v>
      </c>
      <c r="D17" s="132">
        <f>'Извештај за промена во главнина'!D19</f>
        <v>0</v>
      </c>
      <c r="E17" s="132">
        <f>'Извештај за промена во главнина'!E19</f>
        <v>0</v>
      </c>
      <c r="F17" s="132">
        <f>'Извештај за промена во главнина'!F19</f>
        <v>0</v>
      </c>
      <c r="G17" s="132">
        <f>'Извештај за промена во главнина'!G19</f>
        <v>0</v>
      </c>
      <c r="H17" s="132">
        <f>'Извештај за промена во главнина'!H19</f>
        <v>0</v>
      </c>
      <c r="I17" s="132">
        <f>'Извештај за промена во главнина'!I19</f>
        <v>0</v>
      </c>
      <c r="J17" s="132">
        <f>'Извештај за промена во главнина'!J19</f>
        <v>0</v>
      </c>
      <c r="K17" s="132">
        <f>'Извештај за промена во главнина'!K19</f>
        <v>4615946.5600000024</v>
      </c>
      <c r="L17" s="132">
        <f>'Извештај за промена во главнина'!L19</f>
        <v>0</v>
      </c>
      <c r="M17" s="132">
        <f>'Извештај за промена во главнина'!M19</f>
        <v>0</v>
      </c>
      <c r="N17" s="133">
        <f>'Извештај за промена во главнина'!N19</f>
        <v>4615946.5600000024</v>
      </c>
    </row>
    <row r="18" spans="1:14" ht="36" x14ac:dyDescent="0.2">
      <c r="A18" s="334" t="s">
        <v>1186</v>
      </c>
      <c r="B18" s="335" t="s">
        <v>640</v>
      </c>
      <c r="C18" s="132">
        <f>'Извештај за промена во главнина'!C20</f>
        <v>0</v>
      </c>
      <c r="D18" s="132">
        <f>'Извештај за промена во главнина'!D20</f>
        <v>0</v>
      </c>
      <c r="E18" s="132">
        <f>'Извештај за промена во главнина'!E20</f>
        <v>0</v>
      </c>
      <c r="F18" s="132">
        <f>'Извештај за промена во главнина'!F20</f>
        <v>0</v>
      </c>
      <c r="G18" s="132">
        <f>'Извештај за промена во главнина'!G20</f>
        <v>0</v>
      </c>
      <c r="H18" s="132">
        <f>'Извештај за промена во главнина'!H20</f>
        <v>0</v>
      </c>
      <c r="I18" s="132">
        <f>'Извештај за промена во главнина'!I20</f>
        <v>0</v>
      </c>
      <c r="J18" s="132">
        <f>'Извештај за промена во главнина'!J20</f>
        <v>0</v>
      </c>
      <c r="K18" s="132">
        <f>'Извештај за промена во главнина'!K20</f>
        <v>-61527660.859999999</v>
      </c>
      <c r="L18" s="132">
        <f>'Извештај за промена во главнина'!L20</f>
        <v>0</v>
      </c>
      <c r="M18" s="132">
        <f>'Извештај за промена во главнина'!M20</f>
        <v>0</v>
      </c>
      <c r="N18" s="133">
        <f>'Извештај за промена во главнина'!N20</f>
        <v>-61527660.859999999</v>
      </c>
    </row>
    <row r="19" spans="1:14" ht="24" x14ac:dyDescent="0.2">
      <c r="A19" s="334" t="s">
        <v>1187</v>
      </c>
      <c r="B19" s="335" t="s">
        <v>641</v>
      </c>
      <c r="C19" s="132">
        <f>'Извештај за промена во главнина'!C21</f>
        <v>0</v>
      </c>
      <c r="D19" s="132">
        <f>'Извештај за промена во главнина'!D21</f>
        <v>0</v>
      </c>
      <c r="E19" s="132">
        <f>'Извештај за промена во главнина'!E21</f>
        <v>0</v>
      </c>
      <c r="F19" s="132">
        <f>'Извештај за промена во главнина'!F21</f>
        <v>0</v>
      </c>
      <c r="G19" s="132">
        <f>'Извештај за промена во главнина'!G21</f>
        <v>0</v>
      </c>
      <c r="H19" s="132">
        <f>'Извештај за промена во главнина'!H21</f>
        <v>0</v>
      </c>
      <c r="I19" s="132">
        <f>'Извештај за промена во главнина'!I21</f>
        <v>0</v>
      </c>
      <c r="J19" s="132">
        <f>'Извештај за промена во главнина'!J21</f>
        <v>0</v>
      </c>
      <c r="K19" s="132">
        <f>'Извештај за промена во главнина'!K21</f>
        <v>0</v>
      </c>
      <c r="L19" s="132">
        <f>'Извештај за промена во главнина'!L21</f>
        <v>0</v>
      </c>
      <c r="M19" s="132">
        <f>'Извештај за промена во главнина'!M21</f>
        <v>0</v>
      </c>
      <c r="N19" s="133">
        <f>'Извештај за промена во главнина'!N21</f>
        <v>0</v>
      </c>
    </row>
    <row r="20" spans="1:14" s="337" customFormat="1" ht="24" x14ac:dyDescent="0.2">
      <c r="A20" s="333" t="s">
        <v>1188</v>
      </c>
      <c r="B20" s="333" t="s">
        <v>1189</v>
      </c>
      <c r="C20" s="133">
        <f>'Извештај за промена во главнина'!C22</f>
        <v>0</v>
      </c>
      <c r="D20" s="133">
        <f>'Извештај за промена во главнина'!D22</f>
        <v>0</v>
      </c>
      <c r="E20" s="133">
        <f>'Извештај за промена во главнина'!E22</f>
        <v>18338241</v>
      </c>
      <c r="F20" s="133">
        <f>'Извештај за промена во главнина'!F22</f>
        <v>0</v>
      </c>
      <c r="G20" s="133">
        <f>'Извештај за промена во главнина'!G22</f>
        <v>0</v>
      </c>
      <c r="H20" s="133">
        <f>'Извештај за промена во главнина'!H22</f>
        <v>0</v>
      </c>
      <c r="I20" s="133">
        <f>'Извештај за промена во главнина'!I22</f>
        <v>18338241</v>
      </c>
      <c r="J20" s="133">
        <f>'Извештај за промена во главнина'!J22</f>
        <v>0</v>
      </c>
      <c r="K20" s="133">
        <f>'Извештај за промена во главнина'!K22</f>
        <v>0</v>
      </c>
      <c r="L20" s="133">
        <f>'Извештај за промена во главнина'!L22</f>
        <v>-35069211</v>
      </c>
      <c r="M20" s="133">
        <f>'Извештај за промена во главнина'!M22</f>
        <v>-55015230.455999732</v>
      </c>
      <c r="N20" s="133">
        <f>'Извештај за промена во главнина'!N22</f>
        <v>-71746200.455999732</v>
      </c>
    </row>
    <row r="21" spans="1:14" ht="24" x14ac:dyDescent="0.2">
      <c r="A21" s="334" t="s">
        <v>1190</v>
      </c>
      <c r="B21" s="335" t="s">
        <v>642</v>
      </c>
      <c r="C21" s="132">
        <f>'Извештај за промена во главнина'!C23</f>
        <v>0</v>
      </c>
      <c r="D21" s="132">
        <f>'Извештај за промена во главнина'!D23</f>
        <v>0</v>
      </c>
      <c r="E21" s="132">
        <f>'Извештај за промена во главнина'!E23</f>
        <v>0</v>
      </c>
      <c r="F21" s="132">
        <f>'Извештај за промена во главнина'!F23</f>
        <v>0</v>
      </c>
      <c r="G21" s="132">
        <f>'Извештај за промена во главнина'!G23</f>
        <v>0</v>
      </c>
      <c r="H21" s="132">
        <f>'Извештај за промена во главнина'!H23</f>
        <v>0</v>
      </c>
      <c r="I21" s="132">
        <f>'Извештај за промена во главнина'!I23</f>
        <v>0</v>
      </c>
      <c r="J21" s="132">
        <f>'Извештај за промена во главнина'!J23</f>
        <v>0</v>
      </c>
      <c r="K21" s="132">
        <f>'Извештај за промена во главнина'!K23</f>
        <v>0</v>
      </c>
      <c r="L21" s="132">
        <f>'Извештај за промена во главнина'!L23</f>
        <v>0</v>
      </c>
      <c r="M21" s="132">
        <f>'Извештај за промена во главнина'!M23</f>
        <v>0</v>
      </c>
      <c r="N21" s="133">
        <f>'Извештај за промена во главнина'!N23</f>
        <v>0</v>
      </c>
    </row>
    <row r="22" spans="1:14" ht="24" x14ac:dyDescent="0.2">
      <c r="A22" s="334" t="s">
        <v>1191</v>
      </c>
      <c r="B22" s="335" t="s">
        <v>643</v>
      </c>
      <c r="C22" s="132">
        <f>'Извештај за промена во главнина'!C24</f>
        <v>0</v>
      </c>
      <c r="D22" s="132">
        <f>'Извештај за промена во главнина'!D24</f>
        <v>0</v>
      </c>
      <c r="E22" s="132">
        <f>'Извештај за промена во главнина'!E24</f>
        <v>0</v>
      </c>
      <c r="F22" s="132">
        <f>'Извештај за промена во главнина'!F24</f>
        <v>0</v>
      </c>
      <c r="G22" s="132">
        <f>'Извештај за промена во главнина'!G24</f>
        <v>0</v>
      </c>
      <c r="H22" s="132">
        <f>'Извештај за промена во главнина'!H24</f>
        <v>0</v>
      </c>
      <c r="I22" s="132">
        <f>'Извештај за промена во главнина'!I24</f>
        <v>0</v>
      </c>
      <c r="J22" s="132">
        <f>'Извештај за промена во главнина'!J24</f>
        <v>0</v>
      </c>
      <c r="K22" s="132">
        <f>'Извештај за промена во главнина'!K24</f>
        <v>0</v>
      </c>
      <c r="L22" s="132">
        <f>'Извештај за промена во главнина'!L24</f>
        <v>0</v>
      </c>
      <c r="M22" s="132">
        <f>'Извештај за промена во главнина'!M24</f>
        <v>0</v>
      </c>
      <c r="N22" s="133">
        <f>'Извештај за промена во главнина'!N24</f>
        <v>0</v>
      </c>
    </row>
    <row r="23" spans="1:14" x14ac:dyDescent="0.2">
      <c r="A23" s="334" t="s">
        <v>1192</v>
      </c>
      <c r="B23" s="335" t="s">
        <v>644</v>
      </c>
      <c r="C23" s="132">
        <f>'Извештај за промена во главнина'!C25</f>
        <v>0</v>
      </c>
      <c r="D23" s="132">
        <f>'Извештај за промена во главнина'!D25</f>
        <v>0</v>
      </c>
      <c r="E23" s="132">
        <f>'Извештај за промена во главнина'!E25</f>
        <v>0</v>
      </c>
      <c r="F23" s="132">
        <f>'Извештај за промена во главнина'!F25</f>
        <v>0</v>
      </c>
      <c r="G23" s="132">
        <f>'Извештај за промена во главнина'!G25</f>
        <v>0</v>
      </c>
      <c r="H23" s="132">
        <f>'Извештај за промена во главнина'!H25</f>
        <v>0</v>
      </c>
      <c r="I23" s="132">
        <f>'Извештај за промена во главнина'!I25</f>
        <v>0</v>
      </c>
      <c r="J23" s="132">
        <f>'Извештај за промена во главнина'!J25</f>
        <v>0</v>
      </c>
      <c r="K23" s="132">
        <f>'Извештај за промена во главнина'!K25</f>
        <v>0</v>
      </c>
      <c r="L23" s="132">
        <f>'Извештај за промена во главнина'!L25</f>
        <v>-71746200</v>
      </c>
      <c r="M23" s="132">
        <f>'Извештај за промена во главнина'!M25</f>
        <v>0</v>
      </c>
      <c r="N23" s="133">
        <f>'Извештај за промена во главнина'!N25</f>
        <v>-71746200</v>
      </c>
    </row>
    <row r="24" spans="1:14" ht="24" x14ac:dyDescent="0.2">
      <c r="A24" s="334" t="s">
        <v>1193</v>
      </c>
      <c r="B24" s="335" t="s">
        <v>645</v>
      </c>
      <c r="C24" s="132">
        <f>'Извештај за промена во главнина'!C26</f>
        <v>0</v>
      </c>
      <c r="D24" s="132">
        <f>'Извештај за промена во главнина'!D26</f>
        <v>0</v>
      </c>
      <c r="E24" s="132">
        <f>'Извештај за промена во главнина'!E26</f>
        <v>18338241</v>
      </c>
      <c r="F24" s="132">
        <f>'Извештај за промена во главнина'!F26</f>
        <v>0</v>
      </c>
      <c r="G24" s="132">
        <f>'Извештај за промена во главнина'!G26</f>
        <v>0</v>
      </c>
      <c r="H24" s="132">
        <f>'Извештај за промена во главнина'!H26</f>
        <v>0</v>
      </c>
      <c r="I24" s="132">
        <f>'Извештај за промена во главнина'!I26</f>
        <v>18338241</v>
      </c>
      <c r="J24" s="132">
        <f>'Извештај за промена во главнина'!J26</f>
        <v>0</v>
      </c>
      <c r="K24" s="132">
        <f>'Извештај за промена во главнина'!K26</f>
        <v>0</v>
      </c>
      <c r="L24" s="132">
        <f>'Извештај за промена во главнина'!L26</f>
        <v>36676989</v>
      </c>
      <c r="M24" s="132">
        <f>'Извештај за промена во главнина'!M26</f>
        <v>-55015230.455999732</v>
      </c>
      <c r="N24" s="133">
        <f>'Извештај за промена во главнина'!N26</f>
        <v>-0.45599973201751709</v>
      </c>
    </row>
    <row r="25" spans="1:14" s="337" customFormat="1" ht="36" x14ac:dyDescent="0.2">
      <c r="A25" s="333" t="s">
        <v>1194</v>
      </c>
      <c r="B25" s="333" t="s">
        <v>646</v>
      </c>
      <c r="C25" s="133">
        <f>'Извештај за промена во главнина'!C27</f>
        <v>888308064</v>
      </c>
      <c r="D25" s="133">
        <f>'Извештај за промена во главнина'!D27</f>
        <v>0</v>
      </c>
      <c r="E25" s="133">
        <f>'Извештај за промена во главнина'!E27</f>
        <v>309683647.48000002</v>
      </c>
      <c r="F25" s="133">
        <f>'Извештај за промена во главнина'!F27</f>
        <v>0</v>
      </c>
      <c r="G25" s="133">
        <f>'Извештај за промена во главнина'!G27</f>
        <v>0</v>
      </c>
      <c r="H25" s="133">
        <f>'Извештај за промена во главнина'!H27</f>
        <v>8686980</v>
      </c>
      <c r="I25" s="133">
        <f>'Извештај за промена во главнина'!I27</f>
        <v>318370627.48000002</v>
      </c>
      <c r="J25" s="133">
        <f>'Извештај за промена во главнина'!J27</f>
        <v>0</v>
      </c>
      <c r="K25" s="133">
        <f>'Извештај за промена во главнина'!K27</f>
        <v>169227246.42000002</v>
      </c>
      <c r="L25" s="133">
        <f>'Извештај за промена во главнина'!L27</f>
        <v>176618461.76000011</v>
      </c>
      <c r="M25" s="133">
        <f>'Извештај за промена во главнина'!M27</f>
        <v>40033554.779999971</v>
      </c>
      <c r="N25" s="133">
        <f>'Извештај за промена во главнина'!N27</f>
        <v>1592557954.4400003</v>
      </c>
    </row>
    <row r="26" spans="1:14" s="337" customFormat="1" ht="24" x14ac:dyDescent="0.2">
      <c r="A26" s="333" t="s">
        <v>1195</v>
      </c>
      <c r="B26" s="333" t="s">
        <v>647</v>
      </c>
      <c r="C26" s="133">
        <f>'Извештај за промена во главнина'!C28</f>
        <v>888308064</v>
      </c>
      <c r="D26" s="133">
        <f>'Извештај за промена во главнина'!D28</f>
        <v>0</v>
      </c>
      <c r="E26" s="133">
        <f>'Извештај за промена во главнина'!E28</f>
        <v>309683647.48000002</v>
      </c>
      <c r="F26" s="133">
        <f>'Извештај за промена во главнина'!F28</f>
        <v>0</v>
      </c>
      <c r="G26" s="133">
        <f>'Извештај за промена во главнина'!G28</f>
        <v>0</v>
      </c>
      <c r="H26" s="133">
        <f>'Извештај за промена во главнина'!H28</f>
        <v>8686980</v>
      </c>
      <c r="I26" s="133">
        <f>'Извештај за промена во главнина'!I28</f>
        <v>318370627.48000002</v>
      </c>
      <c r="J26" s="133">
        <f>'Извештај за промена во главнина'!J28</f>
        <v>0</v>
      </c>
      <c r="K26" s="133">
        <f>'Извештај за промена во главнина'!K28</f>
        <v>169227246.42000002</v>
      </c>
      <c r="L26" s="133">
        <f>'Извештај за промена во главнина'!L28</f>
        <v>176618461.76000011</v>
      </c>
      <c r="M26" s="133">
        <f>'Извештај за промена во главнина'!M28</f>
        <v>40033554.779999971</v>
      </c>
      <c r="N26" s="133">
        <f>'Извештај за промена во главнина'!N28</f>
        <v>1592557954.4400003</v>
      </c>
    </row>
    <row r="27" spans="1:14" ht="24" x14ac:dyDescent="0.2">
      <c r="A27" s="334" t="s">
        <v>1179</v>
      </c>
      <c r="B27" s="335" t="s">
        <v>648</v>
      </c>
      <c r="C27" s="132">
        <f>'Извештај за промена во главнина'!C29</f>
        <v>0</v>
      </c>
      <c r="D27" s="132">
        <f>'Извештај за промена во главнина'!D29</f>
        <v>0</v>
      </c>
      <c r="E27" s="132">
        <f>'Извештај за промена во главнина'!E29</f>
        <v>0</v>
      </c>
      <c r="F27" s="132">
        <f>'Извештај за промена во главнина'!F29</f>
        <v>0</v>
      </c>
      <c r="G27" s="132">
        <f>'Извештај за промена во главнина'!G29</f>
        <v>0</v>
      </c>
      <c r="H27" s="132">
        <f>'Извештај за промена во главнина'!H29</f>
        <v>0</v>
      </c>
      <c r="I27" s="132">
        <f>'Извештај за промена во главнина'!I29</f>
        <v>0</v>
      </c>
      <c r="J27" s="132">
        <f>'Извештај за промена во главнина'!J29</f>
        <v>0</v>
      </c>
      <c r="K27" s="132">
        <f>'Извештај за промена во главнина'!K29</f>
        <v>0</v>
      </c>
      <c r="L27" s="132">
        <f>'Извештај за промена во главнина'!L29</f>
        <v>0</v>
      </c>
      <c r="M27" s="132">
        <f>'Извештај за промена во главнина'!M29</f>
        <v>0</v>
      </c>
      <c r="N27" s="133">
        <f>'Извештај за промена во главнина'!N29</f>
        <v>0</v>
      </c>
    </row>
    <row r="28" spans="1:14" ht="36" x14ac:dyDescent="0.2">
      <c r="A28" s="334" t="s">
        <v>1180</v>
      </c>
      <c r="B28" s="335" t="s">
        <v>649</v>
      </c>
      <c r="C28" s="132">
        <f>'Извештај за промена во главнина'!C30</f>
        <v>0</v>
      </c>
      <c r="D28" s="132">
        <f>'Извештај за промена во главнина'!D30</f>
        <v>0</v>
      </c>
      <c r="E28" s="132">
        <f>'Извештај за промена во главнина'!E30</f>
        <v>0</v>
      </c>
      <c r="F28" s="132">
        <f>'Извештај за промена во главнина'!F30</f>
        <v>0</v>
      </c>
      <c r="G28" s="132">
        <f>'Извештај за промена во главнина'!G30</f>
        <v>0</v>
      </c>
      <c r="H28" s="132">
        <f>'Извештај за промена во главнина'!H30</f>
        <v>0</v>
      </c>
      <c r="I28" s="132">
        <f>'Извештај за промена во главнина'!I30</f>
        <v>0</v>
      </c>
      <c r="J28" s="132">
        <f>'Извештај за промена во главнина'!J30</f>
        <v>0</v>
      </c>
      <c r="K28" s="132">
        <f>'Извештај за промена во главнина'!K30</f>
        <v>0</v>
      </c>
      <c r="L28" s="132">
        <f>'Извештај за промена во главнина'!L30</f>
        <v>0</v>
      </c>
      <c r="M28" s="132">
        <f>'Извештај за промена во главнина'!M30</f>
        <v>0</v>
      </c>
      <c r="N28" s="133">
        <f>'Извештај за промена во главнина'!N30</f>
        <v>0</v>
      </c>
    </row>
    <row r="29" spans="1:14" s="337" customFormat="1" ht="24" x14ac:dyDescent="0.2">
      <c r="A29" s="333" t="s">
        <v>1196</v>
      </c>
      <c r="B29" s="333" t="s">
        <v>650</v>
      </c>
      <c r="C29" s="133">
        <f>'Извештај за промена во главнина'!C31</f>
        <v>888308064</v>
      </c>
      <c r="D29" s="133">
        <f>'Извештај за промена во главнина'!D31</f>
        <v>0</v>
      </c>
      <c r="E29" s="133">
        <f>'Извештај за промена во главнина'!E31</f>
        <v>309683647.48000002</v>
      </c>
      <c r="F29" s="133">
        <f>'Извештај за промена во главнина'!F31</f>
        <v>0</v>
      </c>
      <c r="G29" s="133">
        <f>'Извештај за промена во главнина'!G31</f>
        <v>0</v>
      </c>
      <c r="H29" s="133">
        <f>'Извештај за промена во главнина'!H31</f>
        <v>8686980</v>
      </c>
      <c r="I29" s="133">
        <f>'Извештај за промена во главнина'!I31</f>
        <v>318370627.48000002</v>
      </c>
      <c r="J29" s="133">
        <f>'Извештај за промена во главнина'!J31</f>
        <v>0</v>
      </c>
      <c r="K29" s="133">
        <f>'Извештај за промена во главнина'!K31</f>
        <v>169227246.42000002</v>
      </c>
      <c r="L29" s="133">
        <f>'Извештај за промена во главнина'!L31</f>
        <v>176618461.76000011</v>
      </c>
      <c r="M29" s="133">
        <f>'Извештај за промена во главнина'!M31</f>
        <v>40033554.779999971</v>
      </c>
      <c r="N29" s="133">
        <f>'Извештај за промена во главнина'!N31</f>
        <v>1592557954.4400003</v>
      </c>
    </row>
    <row r="30" spans="1:14" s="337" customFormat="1" ht="24" x14ac:dyDescent="0.2">
      <c r="A30" s="333" t="s">
        <v>1197</v>
      </c>
      <c r="B30" s="333" t="s">
        <v>651</v>
      </c>
      <c r="C30" s="133">
        <f>'Извештај за промена во главнина'!C32</f>
        <v>0</v>
      </c>
      <c r="D30" s="133">
        <f>'Извештај за промена во главнина'!D32</f>
        <v>0</v>
      </c>
      <c r="E30" s="133">
        <f>'Извештај за промена во главнина'!E32</f>
        <v>0</v>
      </c>
      <c r="F30" s="133">
        <f>'Извештај за промена во главнина'!F32</f>
        <v>0</v>
      </c>
      <c r="G30" s="133">
        <f>'Извештај за промена во главнина'!G32</f>
        <v>0</v>
      </c>
      <c r="H30" s="133">
        <f>'Извештај за промена во главнина'!H32</f>
        <v>0</v>
      </c>
      <c r="I30" s="133">
        <f>'Извештај за промена во главнина'!I32</f>
        <v>0</v>
      </c>
      <c r="J30" s="133">
        <f>'Извештај за промена во главнина'!J32</f>
        <v>0</v>
      </c>
      <c r="K30" s="133">
        <f>'Извештај за промена во главнина'!K32</f>
        <v>0</v>
      </c>
      <c r="L30" s="133">
        <f>'Извештај за промена во главнина'!L32</f>
        <v>0</v>
      </c>
      <c r="M30" s="133">
        <f>'Извештај за промена во главнина'!M32</f>
        <v>37106466.75</v>
      </c>
      <c r="N30" s="133">
        <f>'Извештај за промена во главнина'!N32</f>
        <v>37106466.75</v>
      </c>
    </row>
    <row r="31" spans="1:14" ht="24" x14ac:dyDescent="0.2">
      <c r="A31" s="334" t="s">
        <v>1197</v>
      </c>
      <c r="B31" s="335" t="s">
        <v>652</v>
      </c>
      <c r="C31" s="132">
        <f>'Извештај за промена во главнина'!C33</f>
        <v>0</v>
      </c>
      <c r="D31" s="132">
        <f>'Извештај за промена во главнина'!D33</f>
        <v>0</v>
      </c>
      <c r="E31" s="132">
        <f>'Извештај за промена во главнина'!E33</f>
        <v>0</v>
      </c>
      <c r="F31" s="132">
        <f>'Извештај за промена во главнина'!F33</f>
        <v>0</v>
      </c>
      <c r="G31" s="132">
        <f>'Извештај за промена во главнина'!G33</f>
        <v>0</v>
      </c>
      <c r="H31" s="132">
        <f>'Извештај за промена во главнина'!H33</f>
        <v>0</v>
      </c>
      <c r="I31" s="132">
        <f>'Извештај за промена во главнина'!I33</f>
        <v>0</v>
      </c>
      <c r="J31" s="132">
        <f>'Извештај за промена во главнина'!J33</f>
        <v>0</v>
      </c>
      <c r="K31" s="132">
        <f>'Извештај за промена во главнина'!K33</f>
        <v>0</v>
      </c>
      <c r="L31" s="132">
        <f>'Извештај за промена во главнина'!L33</f>
        <v>0</v>
      </c>
      <c r="M31" s="132">
        <f>'Извештај за промена во главнина'!M33</f>
        <v>37106466.75</v>
      </c>
      <c r="N31" s="133">
        <f>'Извештај за промена во главнина'!N33</f>
        <v>37106466.75</v>
      </c>
    </row>
    <row r="32" spans="1:14" ht="24" x14ac:dyDescent="0.2">
      <c r="A32" s="335" t="s">
        <v>1183</v>
      </c>
      <c r="B32" s="335" t="s">
        <v>653</v>
      </c>
      <c r="C32" s="132">
        <f>'Извештај за промена во главнина'!C34</f>
        <v>0</v>
      </c>
      <c r="D32" s="132">
        <f>'Извештај за промена во главнина'!D34</f>
        <v>0</v>
      </c>
      <c r="E32" s="132">
        <f>'Извештај за промена во главнина'!E34</f>
        <v>0</v>
      </c>
      <c r="F32" s="132">
        <f>'Извештај за промена во главнина'!F34</f>
        <v>0</v>
      </c>
      <c r="G32" s="132">
        <f>'Извештај за промена во главнина'!G34</f>
        <v>0</v>
      </c>
      <c r="H32" s="132">
        <f>'Извештај за промена во главнина'!H34</f>
        <v>0</v>
      </c>
      <c r="I32" s="132">
        <f>'Извештај за промена во главнина'!I34</f>
        <v>0</v>
      </c>
      <c r="J32" s="132">
        <f>'Извештај за промена во главнина'!J34</f>
        <v>0</v>
      </c>
      <c r="K32" s="132">
        <f>'Извештај за промена во главнина'!K34</f>
        <v>-4002490.9599999944</v>
      </c>
      <c r="L32" s="132">
        <f>'Извештај за промена во главнина'!L34</f>
        <v>0</v>
      </c>
      <c r="M32" s="132">
        <f>'Извештај за промена во главнина'!M34</f>
        <v>0</v>
      </c>
      <c r="N32" s="133">
        <f>'Извештај за промена во главнина'!N34</f>
        <v>-4002490.9599999944</v>
      </c>
    </row>
    <row r="33" spans="1:14" ht="24" x14ac:dyDescent="0.2">
      <c r="A33" s="334" t="s">
        <v>1184</v>
      </c>
      <c r="B33" s="335" t="s">
        <v>654</v>
      </c>
      <c r="C33" s="132">
        <f>'Извештај за промена во главнина'!C35</f>
        <v>0</v>
      </c>
      <c r="D33" s="132">
        <f>'Извештај за промена во главнина'!D35</f>
        <v>0</v>
      </c>
      <c r="E33" s="132">
        <f>'Извештај за промена во главнина'!E35</f>
        <v>0</v>
      </c>
      <c r="F33" s="132">
        <f>'Извештај за промена во главнина'!F35</f>
        <v>0</v>
      </c>
      <c r="G33" s="132">
        <f>'Извештај за промена во главнина'!G35</f>
        <v>0</v>
      </c>
      <c r="H33" s="132">
        <f>'Извештај за промена во главнина'!H35</f>
        <v>0</v>
      </c>
      <c r="I33" s="132">
        <f>'Извештај за промена во главнина'!I35</f>
        <v>0</v>
      </c>
      <c r="J33" s="132">
        <f>'Извештај за промена во главнина'!J35</f>
        <v>0</v>
      </c>
      <c r="K33" s="132">
        <f>'Извештај за промена во главнина'!K35</f>
        <v>-0.37999999523162842</v>
      </c>
      <c r="L33" s="132">
        <f>'Извештај за промена во главнина'!L35</f>
        <v>0</v>
      </c>
      <c r="M33" s="132">
        <f>'Извештај за промена во главнина'!M35</f>
        <v>0</v>
      </c>
      <c r="N33" s="133">
        <f>'Извештај за промена во главнина'!N35</f>
        <v>-0.37999999523162842</v>
      </c>
    </row>
    <row r="34" spans="1:14" ht="36" x14ac:dyDescent="0.2">
      <c r="A34" s="334" t="s">
        <v>1185</v>
      </c>
      <c r="B34" s="335" t="s">
        <v>655</v>
      </c>
      <c r="C34" s="132">
        <f>'Извештај за промена во главнина'!C36</f>
        <v>0</v>
      </c>
      <c r="D34" s="132">
        <f>'Извештај за промена во главнина'!D36</f>
        <v>0</v>
      </c>
      <c r="E34" s="132">
        <f>'Извештај за промена во главнина'!E36</f>
        <v>0</v>
      </c>
      <c r="F34" s="132">
        <f>'Извештај за промена во главнина'!F36</f>
        <v>0</v>
      </c>
      <c r="G34" s="132">
        <f>'Извештај за промена во главнина'!G36</f>
        <v>0</v>
      </c>
      <c r="H34" s="132">
        <f>'Извештај за промена во главнина'!H36</f>
        <v>0</v>
      </c>
      <c r="I34" s="132">
        <f>'Извештај за промена во главнина'!I36</f>
        <v>0</v>
      </c>
      <c r="J34" s="132">
        <f>'Извештај за промена во главнина'!J36</f>
        <v>0</v>
      </c>
      <c r="K34" s="132">
        <f>'Извештај за промена во главнина'!K36</f>
        <v>8249334.3895726195</v>
      </c>
      <c r="L34" s="132">
        <f>'Извештај за промена во главнина'!L36</f>
        <v>0</v>
      </c>
      <c r="M34" s="132">
        <f>'Извештај за промена во главнина'!M36</f>
        <v>0</v>
      </c>
      <c r="N34" s="133">
        <f>'Извештај за промена во главнина'!N36</f>
        <v>8249334.3895726195</v>
      </c>
    </row>
    <row r="35" spans="1:14" ht="36" x14ac:dyDescent="0.2">
      <c r="A35" s="334" t="s">
        <v>1186</v>
      </c>
      <c r="B35" s="335" t="s">
        <v>656</v>
      </c>
      <c r="C35" s="132">
        <f>'Извештај за промена во главнина'!C37</f>
        <v>0</v>
      </c>
      <c r="D35" s="132">
        <f>'Извештај за промена во главнина'!D37</f>
        <v>0</v>
      </c>
      <c r="E35" s="132">
        <f>'Извештај за промена во главнина'!E37</f>
        <v>0</v>
      </c>
      <c r="F35" s="132">
        <f>'Извештај за промена во главнина'!F37</f>
        <v>0</v>
      </c>
      <c r="G35" s="132">
        <f>'Извештај за промена во главнина'!G37</f>
        <v>0</v>
      </c>
      <c r="H35" s="132">
        <f>'Извештај за промена во главнина'!H37</f>
        <v>0</v>
      </c>
      <c r="I35" s="132">
        <f>'Извештај за промена во главнина'!I37</f>
        <v>0</v>
      </c>
      <c r="J35" s="132">
        <f>'Извештај за промена во главнина'!J37</f>
        <v>0</v>
      </c>
      <c r="K35" s="132">
        <f>'Извештај за промена во главнина'!K37</f>
        <v>-12251824.969572619</v>
      </c>
      <c r="L35" s="132">
        <f>'Извештај за промена во главнина'!L37</f>
        <v>0</v>
      </c>
      <c r="M35" s="132">
        <f>'Извештај за промена во главнина'!M37</f>
        <v>0</v>
      </c>
      <c r="N35" s="133">
        <f>'Извештај за промена во главнина'!N37</f>
        <v>-12251824.969572619</v>
      </c>
    </row>
    <row r="36" spans="1:14" ht="24" x14ac:dyDescent="0.2">
      <c r="A36" s="334" t="s">
        <v>1187</v>
      </c>
      <c r="B36" s="335" t="s">
        <v>657</v>
      </c>
      <c r="C36" s="132">
        <f>'Извештај за промена во главнина'!C38</f>
        <v>0</v>
      </c>
      <c r="D36" s="132">
        <f>'Извештај за промена во главнина'!D38</f>
        <v>0</v>
      </c>
      <c r="E36" s="132">
        <f>'Извештај за промена во главнина'!E38</f>
        <v>0</v>
      </c>
      <c r="F36" s="132">
        <f>'Извештај за промена во главнина'!F38</f>
        <v>0</v>
      </c>
      <c r="G36" s="132">
        <f>'Извештај за промена во главнина'!G38</f>
        <v>0</v>
      </c>
      <c r="H36" s="132">
        <f>'Извештај за промена во главнина'!H38</f>
        <v>0</v>
      </c>
      <c r="I36" s="132">
        <f>'Извештај за промена во главнина'!I38</f>
        <v>0</v>
      </c>
      <c r="J36" s="132">
        <f>'Извештај за промена во главнина'!J38</f>
        <v>0</v>
      </c>
      <c r="K36" s="132">
        <f>'Извештај за промена во главнина'!K38</f>
        <v>0</v>
      </c>
      <c r="L36" s="132">
        <f>'Извештај за промена во главнина'!L38</f>
        <v>0</v>
      </c>
      <c r="M36" s="132">
        <f>'Извештај за промена во главнина'!M38</f>
        <v>0</v>
      </c>
      <c r="N36" s="133">
        <f>'Извештај за промена во главнина'!N38</f>
        <v>0</v>
      </c>
    </row>
    <row r="37" spans="1:14" s="337" customFormat="1" ht="24" x14ac:dyDescent="0.2">
      <c r="A37" s="333" t="s">
        <v>1188</v>
      </c>
      <c r="B37" s="333" t="s">
        <v>658</v>
      </c>
      <c r="C37" s="133">
        <f>'Извештај за промена во главнина'!C39</f>
        <v>0</v>
      </c>
      <c r="D37" s="133">
        <f>'Извештај за промена во главнина'!D39</f>
        <v>0</v>
      </c>
      <c r="E37" s="133">
        <f>'Извештај за промена во главнина'!E39</f>
        <v>13344519</v>
      </c>
      <c r="F37" s="133">
        <f>'Извештај за промена во главнина'!F39</f>
        <v>0</v>
      </c>
      <c r="G37" s="133">
        <f>'Извештај за промена во главнина'!G39</f>
        <v>0</v>
      </c>
      <c r="H37" s="133">
        <f>'Извештај за промена во главнина'!H39</f>
        <v>0</v>
      </c>
      <c r="I37" s="133">
        <f>'Извештај за промена во главнина'!I39</f>
        <v>13344519</v>
      </c>
      <c r="J37" s="133">
        <f>'Извештај за промена во главнина'!J39</f>
        <v>0</v>
      </c>
      <c r="K37" s="133">
        <f>'Извештај за промена во главнина'!K39</f>
        <v>0</v>
      </c>
      <c r="L37" s="133">
        <f>'Извештај за промена во главнина'!L39</f>
        <v>-36447618</v>
      </c>
      <c r="M37" s="133">
        <f>'Извештај за промена во главнина'!M39</f>
        <v>-40033554.779999971</v>
      </c>
      <c r="N37" s="133">
        <f>'Извештај за промена во главнина'!N39</f>
        <v>-63136653.779999971</v>
      </c>
    </row>
    <row r="38" spans="1:14" ht="24" x14ac:dyDescent="0.2">
      <c r="A38" s="334" t="s">
        <v>1190</v>
      </c>
      <c r="B38" s="335" t="s">
        <v>659</v>
      </c>
      <c r="C38" s="132">
        <f>'Извештај за промена во главнина'!C40</f>
        <v>0</v>
      </c>
      <c r="D38" s="132">
        <f>'Извештај за промена во главнина'!D40</f>
        <v>0</v>
      </c>
      <c r="E38" s="132">
        <f>'Извештај за промена во главнина'!E40</f>
        <v>0</v>
      </c>
      <c r="F38" s="132">
        <f>'Извештај за промена во главнина'!F40</f>
        <v>0</v>
      </c>
      <c r="G38" s="132">
        <f>'Извештај за промена во главнина'!G40</f>
        <v>0</v>
      </c>
      <c r="H38" s="132">
        <f>'Извештај за промена во главнина'!H40</f>
        <v>0</v>
      </c>
      <c r="I38" s="132">
        <f>'Извештај за промена во главнина'!I40</f>
        <v>0</v>
      </c>
      <c r="J38" s="132">
        <f>'Извештај за промена во главнина'!J40</f>
        <v>0</v>
      </c>
      <c r="K38" s="132">
        <f>'Извештај за промена во главнина'!K40</f>
        <v>0</v>
      </c>
      <c r="L38" s="132">
        <f>'Извештај за промена во главнина'!L40</f>
        <v>0</v>
      </c>
      <c r="M38" s="132">
        <f>'Извештај за промена во главнина'!M40</f>
        <v>0</v>
      </c>
      <c r="N38" s="133">
        <f>'Извештај за промена во главнина'!N40</f>
        <v>0</v>
      </c>
    </row>
    <row r="39" spans="1:14" ht="24" x14ac:dyDescent="0.2">
      <c r="A39" s="334" t="s">
        <v>1191</v>
      </c>
      <c r="B39" s="335" t="s">
        <v>660</v>
      </c>
      <c r="C39" s="132">
        <f>'Извештај за промена во главнина'!C41</f>
        <v>0</v>
      </c>
      <c r="D39" s="132">
        <f>'Извештај за промена во главнина'!D41</f>
        <v>0</v>
      </c>
      <c r="E39" s="132">
        <f>'Извештај за промена во главнина'!E41</f>
        <v>0</v>
      </c>
      <c r="F39" s="132">
        <f>'Извештај за промена во главнина'!F41</f>
        <v>0</v>
      </c>
      <c r="G39" s="132">
        <f>'Извештај за промена во главнина'!G41</f>
        <v>0</v>
      </c>
      <c r="H39" s="132">
        <f>'Извештај за промена во главнина'!H41</f>
        <v>0</v>
      </c>
      <c r="I39" s="132">
        <f>'Извештај за промена во главнина'!I41</f>
        <v>0</v>
      </c>
      <c r="J39" s="132">
        <f>'Извештај за промена во главнина'!J41</f>
        <v>0</v>
      </c>
      <c r="K39" s="132">
        <f>'Извештај за промена во главнина'!K41</f>
        <v>0</v>
      </c>
      <c r="L39" s="132">
        <f>'Извештај за промена во главнина'!L41</f>
        <v>0</v>
      </c>
      <c r="M39" s="132">
        <f>'Извештај за промена во главнина'!M41</f>
        <v>0</v>
      </c>
      <c r="N39" s="133">
        <f>'Извештај за промена во главнина'!N41</f>
        <v>0</v>
      </c>
    </row>
    <row r="40" spans="1:14" x14ac:dyDescent="0.2">
      <c r="A40" s="334" t="s">
        <v>1192</v>
      </c>
      <c r="B40" s="335" t="s">
        <v>661</v>
      </c>
      <c r="C40" s="132">
        <f>'Извештај за промена во главнина'!C42</f>
        <v>0</v>
      </c>
      <c r="D40" s="132">
        <f>'Извештај за промена во главнина'!D42</f>
        <v>0</v>
      </c>
      <c r="E40" s="132">
        <f>'Извештај за промена во главнина'!E42</f>
        <v>0</v>
      </c>
      <c r="F40" s="132">
        <f>'Извештај за промена во главнина'!F42</f>
        <v>0</v>
      </c>
      <c r="G40" s="132">
        <f>'Извештај за промена во главнина'!G42</f>
        <v>0</v>
      </c>
      <c r="H40" s="132">
        <f>'Извештај за промена во главнина'!H42</f>
        <v>0</v>
      </c>
      <c r="I40" s="132">
        <f>'Извештај за промена во главнина'!I42</f>
        <v>0</v>
      </c>
      <c r="J40" s="132">
        <f>'Извештај за промена во главнина'!J42</f>
        <v>0</v>
      </c>
      <c r="K40" s="132">
        <f>'Извештај за промена во главнина'!K42</f>
        <v>0</v>
      </c>
      <c r="L40" s="132">
        <f>'Извештај за промена во главнина'!L42</f>
        <v>-63136656</v>
      </c>
      <c r="M40" s="132">
        <f>'Извештај за промена во главнина'!M42</f>
        <v>0</v>
      </c>
      <c r="N40" s="133">
        <f>'Извештај за промена во главнина'!N42</f>
        <v>-63136656</v>
      </c>
    </row>
    <row r="41" spans="1:14" ht="24" x14ac:dyDescent="0.2">
      <c r="A41" s="334" t="s">
        <v>1193</v>
      </c>
      <c r="B41" s="335" t="s">
        <v>662</v>
      </c>
      <c r="C41" s="132">
        <f>'Извештај за промена во главнина'!C43</f>
        <v>0</v>
      </c>
      <c r="D41" s="132">
        <f>'Извештај за промена во главнина'!D43</f>
        <v>0</v>
      </c>
      <c r="E41" s="132">
        <f>'Извештај за промена во главнина'!E43</f>
        <v>13344519</v>
      </c>
      <c r="F41" s="132">
        <f>'Извештај за промена во главнина'!F43</f>
        <v>0</v>
      </c>
      <c r="G41" s="132">
        <f>'Извештај за промена во главнина'!G43</f>
        <v>0</v>
      </c>
      <c r="H41" s="132">
        <f>'Извештај за промена во главнина'!H43</f>
        <v>0</v>
      </c>
      <c r="I41" s="132">
        <f>'Извештај за промена во главнина'!I43</f>
        <v>13344519</v>
      </c>
      <c r="J41" s="132">
        <f>'Извештај за промена во главнина'!J43</f>
        <v>0</v>
      </c>
      <c r="K41" s="132">
        <f>'Извештај за промена во главнина'!K43</f>
        <v>0</v>
      </c>
      <c r="L41" s="132">
        <f>'Извештај за промена во главнина'!L43</f>
        <v>26689038</v>
      </c>
      <c r="M41" s="132">
        <f>'Извештај за промена во главнина'!M43</f>
        <v>-40033554.779999971</v>
      </c>
      <c r="N41" s="133">
        <f>'Извештај за промена во главнина'!N43</f>
        <v>2.2200000286102295</v>
      </c>
    </row>
    <row r="42" spans="1:14" s="337" customFormat="1" ht="24" x14ac:dyDescent="0.2">
      <c r="A42" s="333" t="s">
        <v>1198</v>
      </c>
      <c r="B42" s="333" t="s">
        <v>663</v>
      </c>
      <c r="C42" s="133">
        <f>'Извештај за промена во главнина'!C44</f>
        <v>888308064</v>
      </c>
      <c r="D42" s="133">
        <f>'Извештај за промена во главнина'!D44</f>
        <v>0</v>
      </c>
      <c r="E42" s="133">
        <f>'Извештај за промена во главнина'!E44</f>
        <v>323028166.48000002</v>
      </c>
      <c r="F42" s="133">
        <f>'Извештај за промена во главнина'!F44</f>
        <v>0</v>
      </c>
      <c r="G42" s="133">
        <f>'Извештај за промена во главнина'!G44</f>
        <v>0</v>
      </c>
      <c r="H42" s="133">
        <f>'Извештај за промена во главнина'!H44</f>
        <v>8686980</v>
      </c>
      <c r="I42" s="133">
        <f>'Извештај за промена во главнина'!I44</f>
        <v>331715146.48000002</v>
      </c>
      <c r="J42" s="133">
        <f>'Извештај за промена во главнина'!J44</f>
        <v>0</v>
      </c>
      <c r="K42" s="133">
        <f>'Извештај за промена во главнина'!K44</f>
        <v>165224755.46000001</v>
      </c>
      <c r="L42" s="133">
        <f>'Извештај за промена во главнина'!L44</f>
        <v>140170843.76000011</v>
      </c>
      <c r="M42" s="133">
        <f>'Извештај за промена во главнина'!M44</f>
        <v>37106466.75</v>
      </c>
      <c r="N42" s="133">
        <f>'Извештај за промена во главнина'!N44</f>
        <v>1562525276.4500003</v>
      </c>
    </row>
    <row r="43" spans="1:14" x14ac:dyDescent="0.2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</row>
  </sheetData>
  <sheetProtection password="B44F" sheet="1" objects="1" scenarios="1" selectLockedCells="1" selectUnlockedCells="1"/>
  <mergeCells count="15">
    <mergeCell ref="J6:J7"/>
    <mergeCell ref="K6:K7"/>
    <mergeCell ref="L6:L7"/>
    <mergeCell ref="M6:M7"/>
    <mergeCell ref="N6:N7"/>
    <mergeCell ref="A1:B1"/>
    <mergeCell ref="A6:A8"/>
    <mergeCell ref="B6:B8"/>
    <mergeCell ref="C6:C7"/>
    <mergeCell ref="D6:D7"/>
    <mergeCell ref="E6:I6"/>
    <mergeCell ref="B4:C4"/>
    <mergeCell ref="B5:C5"/>
    <mergeCell ref="B2:D2"/>
    <mergeCell ref="B3:C3"/>
  </mergeCells>
  <printOptions horizontalCentered="1"/>
  <pageMargins left="0.15748031496062992" right="0.15748031496062992" top="0.39370078740157483" bottom="0.39370078740157483" header="0.31496062992125984" footer="0.31496062992125984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ФИ-Почетна</vt:lpstr>
      <vt:lpstr>Биланс на состојба</vt:lpstr>
      <vt:lpstr>Биланс на успех</vt:lpstr>
      <vt:lpstr>Извештај за паричен тек</vt:lpstr>
      <vt:lpstr>Извештај за промена во главнина</vt:lpstr>
      <vt:lpstr>Balance Sheet</vt:lpstr>
      <vt:lpstr>Income Statement</vt:lpstr>
      <vt:lpstr>Cash Flow</vt:lpstr>
      <vt:lpstr>Equity</vt:lpstr>
      <vt:lpstr>Excel_BuiltIn_Print_Area_1_1</vt:lpstr>
      <vt:lpstr>Excel_BuiltIn_Print_Titles_1_1</vt:lpstr>
      <vt:lpstr>Excel_BuiltIn_Print_Titles_1_1_1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успех'!Print_Area</vt:lpstr>
      <vt:lpstr>'Извештај за паричен тек'!Print_Area</vt:lpstr>
      <vt:lpstr>'Извештај за промена во главнина'!Print_Area</vt:lpstr>
      <vt:lpstr>'ФИ-Почетна'!Print_Area</vt:lpstr>
      <vt:lpstr>'Balance Sheet'!Print_Titles</vt:lpstr>
      <vt:lpstr>'Cash Flow'!Print_Titles</vt:lpstr>
      <vt:lpstr>Equity!Print_Titles</vt:lpstr>
      <vt:lpstr>'Income Statement'!Print_Titles</vt:lpstr>
      <vt:lpstr>'Биланс на состојба'!Print_Titles</vt:lpstr>
      <vt:lpstr>'Биланс на успех'!Print_Titles</vt:lpstr>
      <vt:lpstr>'Извештај за паричен тек'!Print_Titles</vt:lpstr>
      <vt:lpstr>'Извештај за промена во главнина'!Print_Titles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Slagjana Miljkovik</dc:creator>
  <cp:lastModifiedBy>Andrej Nichevski</cp:lastModifiedBy>
  <cp:lastPrinted>2014-04-03T10:59:01Z</cp:lastPrinted>
  <dcterms:created xsi:type="dcterms:W3CDTF">2010-12-28T07:46:15Z</dcterms:created>
  <dcterms:modified xsi:type="dcterms:W3CDTF">2024-02-26T15:01:19Z</dcterms:modified>
</cp:coreProperties>
</file>