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mi\Desktop\za objava\"/>
    </mc:Choice>
  </mc:AlternateContent>
  <xr:revisionPtr revIDLastSave="0" documentId="13_ncr:1_{25F9263F-2135-4B64-B211-EE09EDA0E20A}" xr6:coauthVersionLast="47" xr6:coauthVersionMax="47" xr10:uidLastSave="{00000000-0000-0000-0000-000000000000}"/>
  <bookViews>
    <workbookView xWindow="-120" yWindow="-120" windowWidth="29040" windowHeight="15840" tabRatio="847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Капитал!$A$1:$G$47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B43" i="25" l="1"/>
  <c r="B37" i="25" l="1"/>
  <c r="B51" i="25"/>
  <c r="B42" i="25" s="1"/>
  <c r="B27" i="25"/>
  <c r="B19" i="25"/>
  <c r="B13" i="25"/>
  <c r="C19" i="25"/>
  <c r="B11" i="25" l="1"/>
  <c r="B34" i="25" s="1"/>
  <c r="B31" i="24" s="1"/>
  <c r="B39" i="24"/>
  <c r="B56" i="25"/>
  <c r="B53" i="24" s="1"/>
  <c r="B39" i="7"/>
  <c r="B29" i="7"/>
  <c r="B28" i="6" s="1"/>
  <c r="B9" i="7"/>
  <c r="B8" i="6" s="1"/>
  <c r="C33" i="22"/>
  <c r="C33" i="20" s="1"/>
  <c r="C20" i="22"/>
  <c r="C20" i="20" s="1"/>
  <c r="C12" i="22"/>
  <c r="C11" i="22" s="1"/>
  <c r="C37" i="22"/>
  <c r="C37" i="20" s="1"/>
  <c r="D12" i="22"/>
  <c r="D12" i="20" s="1"/>
  <c r="G27" i="12"/>
  <c r="G25" i="13" s="1"/>
  <c r="G26" i="12"/>
  <c r="G24" i="13" s="1"/>
  <c r="G25" i="12"/>
  <c r="G23" i="13" s="1"/>
  <c r="G24" i="12"/>
  <c r="G22" i="13" s="1"/>
  <c r="G23" i="12"/>
  <c r="G21" i="13" s="1"/>
  <c r="G22" i="12"/>
  <c r="G20" i="13" s="1"/>
  <c r="G21" i="12"/>
  <c r="G19" i="13" s="1"/>
  <c r="G20" i="12"/>
  <c r="G18" i="13" s="1"/>
  <c r="G19" i="12"/>
  <c r="G17" i="13" s="1"/>
  <c r="G18" i="12"/>
  <c r="G16" i="13" s="1"/>
  <c r="G17" i="12"/>
  <c r="G15" i="13" s="1"/>
  <c r="G16" i="12"/>
  <c r="G14" i="13" s="1"/>
  <c r="G15" i="12"/>
  <c r="G13" i="13" s="1"/>
  <c r="G14" i="12"/>
  <c r="G12" i="13" s="1"/>
  <c r="G13" i="12"/>
  <c r="G12" i="12"/>
  <c r="G10" i="13" s="1"/>
  <c r="G11" i="12"/>
  <c r="G9" i="13" s="1"/>
  <c r="G10" i="12"/>
  <c r="G8" i="13" s="1"/>
  <c r="D10" i="7"/>
  <c r="D9" i="6" s="1"/>
  <c r="C8" i="6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D51" i="25" s="1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D43" i="25" s="1"/>
  <c r="D40" i="24" s="1"/>
  <c r="B40" i="24"/>
  <c r="D41" i="25"/>
  <c r="D38" i="24" s="1"/>
  <c r="D40" i="25"/>
  <c r="D37" i="24" s="1"/>
  <c r="D39" i="25"/>
  <c r="D36" i="24" s="1"/>
  <c r="D38" i="25"/>
  <c r="D35" i="24" s="1"/>
  <c r="C37" i="25"/>
  <c r="D37" i="25" s="1"/>
  <c r="D34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6" i="24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D13" i="25" s="1"/>
  <c r="D10" i="24" s="1"/>
  <c r="D12" i="25"/>
  <c r="D9" i="24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E36" i="22"/>
  <c r="E36" i="20" s="1"/>
  <c r="E35" i="22"/>
  <c r="E35" i="20" s="1"/>
  <c r="E34" i="22"/>
  <c r="E34" i="20" s="1"/>
  <c r="D33" i="22"/>
  <c r="D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B7" i="13"/>
  <c r="C7" i="13"/>
  <c r="D7" i="13"/>
  <c r="E7" i="13"/>
  <c r="F7" i="13"/>
  <c r="B8" i="13"/>
  <c r="C8" i="13"/>
  <c r="D8" i="13"/>
  <c r="E8" i="13"/>
  <c r="F8" i="13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C28" i="12"/>
  <c r="C26" i="13" s="1"/>
  <c r="D28" i="12"/>
  <c r="D26" i="13" s="1"/>
  <c r="E28" i="12"/>
  <c r="E47" i="12" s="1"/>
  <c r="E45" i="13" s="1"/>
  <c r="F28" i="12"/>
  <c r="F26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B10" i="24"/>
  <c r="B48" i="24"/>
  <c r="B16" i="24"/>
  <c r="G11" i="13"/>
  <c r="B34" i="24"/>
  <c r="B24" i="24"/>
  <c r="C28" i="6" l="1"/>
  <c r="C47" i="7"/>
  <c r="C49" i="7" s="1"/>
  <c r="C48" i="6" s="1"/>
  <c r="D39" i="7"/>
  <c r="D38" i="6" s="1"/>
  <c r="D37" i="20"/>
  <c r="G7" i="13"/>
  <c r="G28" i="12"/>
  <c r="B8" i="24"/>
  <c r="C38" i="6"/>
  <c r="F47" i="12"/>
  <c r="F45" i="13" s="1"/>
  <c r="E33" i="22"/>
  <c r="E33" i="20" s="1"/>
  <c r="C32" i="22"/>
  <c r="C32" i="20" s="1"/>
  <c r="C48" i="24"/>
  <c r="D9" i="7"/>
  <c r="D8" i="6" s="1"/>
  <c r="B47" i="7"/>
  <c r="B49" i="7" s="1"/>
  <c r="B48" i="6" s="1"/>
  <c r="E37" i="22"/>
  <c r="E37" i="20" s="1"/>
  <c r="E12" i="22"/>
  <c r="E12" i="20" s="1"/>
  <c r="E26" i="13"/>
  <c r="D19" i="25"/>
  <c r="D16" i="24" s="1"/>
  <c r="C10" i="24"/>
  <c r="C12" i="20"/>
  <c r="D11" i="22"/>
  <c r="D11" i="20" s="1"/>
  <c r="C56" i="25"/>
  <c r="D56" i="25" s="1"/>
  <c r="D53" i="24" s="1"/>
  <c r="C47" i="12"/>
  <c r="C45" i="13" s="1"/>
  <c r="B47" i="12"/>
  <c r="B45" i="13" s="1"/>
  <c r="D29" i="7"/>
  <c r="D28" i="6" s="1"/>
  <c r="B38" i="6"/>
  <c r="C11" i="20"/>
  <c r="C42" i="25"/>
  <c r="C39" i="24" s="1"/>
  <c r="C11" i="25"/>
  <c r="C8" i="24" s="1"/>
  <c r="E20" i="22"/>
  <c r="E20" i="20" s="1"/>
  <c r="C40" i="24"/>
  <c r="D47" i="12"/>
  <c r="D45" i="13" s="1"/>
  <c r="D27" i="25"/>
  <c r="D24" i="24" s="1"/>
  <c r="C34" i="24"/>
  <c r="C41" i="22" l="1"/>
  <c r="C43" i="22" s="1"/>
  <c r="C43" i="20" s="1"/>
  <c r="E11" i="22"/>
  <c r="E11" i="20" s="1"/>
  <c r="B46" i="6"/>
  <c r="D32" i="22"/>
  <c r="D42" i="25"/>
  <c r="D39" i="24" s="1"/>
  <c r="C53" i="24"/>
  <c r="D47" i="7"/>
  <c r="D46" i="6" s="1"/>
  <c r="C46" i="6"/>
  <c r="D49" i="7"/>
  <c r="D48" i="6" s="1"/>
  <c r="D11" i="25"/>
  <c r="D8" i="24" s="1"/>
  <c r="C34" i="25"/>
  <c r="D34" i="25" s="1"/>
  <c r="D31" i="24" s="1"/>
  <c r="G26" i="13"/>
  <c r="G47" i="12"/>
  <c r="G45" i="13" s="1"/>
  <c r="D32" i="20" l="1"/>
  <c r="D41" i="22"/>
  <c r="D43" i="22" s="1"/>
  <c r="C45" i="22"/>
  <c r="C49" i="22" s="1"/>
  <c r="C49" i="20" s="1"/>
  <c r="C41" i="20"/>
  <c r="E32" i="22"/>
  <c r="E32" i="20" s="1"/>
  <c r="C31" i="24"/>
  <c r="C45" i="20" l="1"/>
  <c r="C47" i="22"/>
  <c r="C47" i="20" s="1"/>
  <c r="D41" i="20"/>
  <c r="E41" i="22"/>
  <c r="E41" i="20" s="1"/>
  <c r="E43" i="22"/>
  <c r="E43" i="20" s="1"/>
  <c r="D43" i="20"/>
  <c r="D45" i="22"/>
  <c r="D49" i="22" s="1"/>
  <c r="D47" i="22" l="1"/>
  <c r="E45" i="22"/>
  <c r="E45" i="20" s="1"/>
  <c r="D45" i="20"/>
  <c r="D49" i="20" l="1"/>
  <c r="E49" i="22"/>
  <c r="E49" i="20" s="1"/>
  <c r="D47" i="20"/>
  <c r="E47" i="22"/>
  <c r="E47" i="20" s="1"/>
</calcChain>
</file>

<file path=xl/sharedStrings.xml><?xml version="1.0" encoding="utf-8"?>
<sst xmlns="http://schemas.openxmlformats.org/spreadsheetml/2006/main" count="483" uniqueCount="382">
  <si>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</si>
  <si>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</si>
  <si>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</si>
  <si>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</si>
  <si>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</si>
  <si>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</si>
  <si>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</si>
  <si>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</si>
  <si>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</si>
  <si>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</si>
  <si>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</si>
  <si>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</si>
  <si>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</si>
  <si>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</si>
  <si>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</si>
  <si>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</si>
  <si>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</si>
  <si>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</si>
  <si>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</si>
  <si>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</si>
  <si>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</si>
  <si>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</si>
  <si>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</si>
  <si>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</si>
  <si>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</si>
  <si>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</si>
  <si>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</si>
  <si>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</si>
  <si>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</si>
  <si>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</si>
  <si>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</si>
  <si>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</si>
  <si>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</si>
  <si>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</si>
  <si>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</si>
  <si>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</si>
  <si>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</si>
  <si>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</si>
  <si>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</si>
  <si>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</si>
  <si>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</si>
  <si>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</si>
  <si>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</si>
  <si>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</si>
  <si>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</si>
  <si>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</si>
  <si>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</si>
  <si>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</si>
  <si>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</si>
  <si>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</si>
  <si>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</si>
  <si>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</si>
  <si>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</si>
  <si>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</si>
  <si>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</si>
  <si>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</si>
  <si>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</si>
  <si>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</si>
  <si>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</si>
  <si>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</si>
  <si>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</si>
  <si>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</si>
  <si>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</si>
  <si>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</si>
  <si>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</si>
  <si>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</si>
  <si>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</si>
  <si>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</si>
  <si>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</si>
  <si>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</si>
  <si>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</si>
  <si>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</si>
  <si>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</si>
  <si>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</si>
  <si>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</si>
  <si>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</si>
  <si>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</si>
  <si>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</si>
  <si>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</si>
  <si>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</si>
  <si>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</si>
  <si>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</si>
  <si>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</si>
  <si>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</si>
  <si>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</si>
  <si>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</si>
  <si>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</si>
  <si>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</si>
  <si>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</si>
  <si>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</si>
  <si>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</si>
  <si>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</si>
  <si>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</si>
  <si>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</si>
  <si>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</si>
  <si>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</si>
  <si>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</si>
  <si>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</si>
  <si>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</si>
  <si>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</si>
  <si>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</si>
  <si>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</si>
  <si>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</si>
  <si>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</si>
  <si>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</si>
  <si>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</si>
  <si>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</si>
  <si>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</si>
  <si>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</si>
  <si>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</si>
  <si>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</si>
  <si>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</si>
  <si>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</si>
  <si>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</si>
  <si>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</si>
  <si>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</si>
  <si>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</si>
  <si>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</si>
  <si>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</si>
  <si>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</si>
  <si>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</si>
  <si>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</si>
  <si>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</si>
  <si>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</si>
  <si>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</si>
  <si>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</si>
  <si>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</si>
  <si>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</si>
  <si>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</si>
  <si>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</si>
  <si>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</si>
  <si>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</si>
  <si>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</si>
  <si>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</si>
  <si>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</si>
  <si>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</si>
  <si>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</si>
  <si>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</si>
  <si>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</si>
  <si>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</si>
  <si>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</si>
  <si>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</si>
  <si>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</si>
  <si>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</si>
  <si>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</si>
  <si>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</si>
  <si>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</si>
  <si>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</si>
  <si>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</si>
  <si>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</si>
  <si>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</si>
  <si>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</si>
  <si>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</si>
  <si>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</si>
  <si>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</si>
  <si>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</si>
  <si>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</si>
  <si>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</si>
  <si>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</si>
  <si>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</si>
  <si>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</si>
  <si>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</si>
  <si>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</si>
  <si>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</si>
  <si>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</si>
  <si>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</si>
  <si>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</si>
  <si>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</si>
  <si>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</si>
  <si>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</si>
  <si>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</si>
  <si>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</si>
  <si>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</si>
  <si>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</si>
  <si>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</si>
  <si>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</si>
  <si>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</si>
  <si>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</si>
  <si>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</si>
  <si>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</si>
  <si>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</si>
  <si>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</si>
  <si>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</si>
  <si>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</si>
  <si>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</si>
  <si>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</si>
  <si>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</si>
  <si>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</si>
  <si>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</si>
  <si>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</si>
  <si>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</si>
  <si>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</si>
  <si>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</si>
  <si>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</si>
  <si>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</si>
  <si>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</si>
  <si>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</si>
  <si>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</si>
  <si>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</si>
  <si>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</si>
  <si>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</si>
  <si>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</si>
  <si>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</si>
  <si>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</si>
  <si>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</si>
  <si>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</si>
  <si>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</si>
  <si>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</si>
  <si>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</si>
  <si>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</si>
  <si>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</si>
  <si>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</si>
  <si>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</si>
  <si>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</si>
  <si>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</si>
  <si>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</si>
  <si>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</si>
  <si>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</si>
  <si>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</si>
  <si>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</si>
  <si>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</si>
  <si>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</si>
  <si>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</si>
  <si>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</si>
  <si>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</si>
  <si>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</si>
  <si>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</si>
  <si>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</si>
  <si>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</si>
  <si>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</si>
  <si>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</si>
  <si>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</si>
  <si>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</si>
  <si>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</si>
  <si>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</si>
  <si>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</si>
  <si>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</si>
  <si>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</si>
  <si>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</si>
  <si>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</si>
  <si>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</si>
  <si>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</si>
  <si>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</si>
  <si>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</si>
  <si>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</si>
  <si>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</si>
  <si>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</si>
  <si>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</si>
  <si>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</si>
  <si>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</si>
  <si>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</si>
  <si>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</si>
  <si>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</si>
  <si>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</si>
  <si>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</si>
  <si>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</si>
  <si>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</si>
  <si>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</si>
  <si>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</si>
  <si>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</si>
  <si>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</si>
  <si>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</si>
  <si>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</si>
  <si>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</si>
  <si>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</si>
  <si>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</si>
  <si>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</si>
  <si>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</si>
  <si>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</si>
  <si>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</si>
  <si>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</si>
  <si>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</si>
  <si>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</si>
  <si>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</si>
  <si>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</si>
  <si>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</si>
  <si>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</si>
  <si>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</si>
  <si>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</si>
  <si>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</si>
  <si>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</si>
  <si>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</si>
  <si>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</si>
  <si>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</si>
  <si>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</si>
  <si>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</si>
  <si>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</si>
  <si>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</si>
  <si>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</si>
  <si>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</si>
  <si>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</si>
  <si>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</si>
  <si>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</si>
  <si>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</si>
  <si>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</si>
  <si>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</si>
  <si>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</si>
  <si>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</si>
  <si>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</si>
  <si>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</si>
  <si>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</si>
  <si>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</si>
  <si>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</si>
  <si>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</si>
  <si>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</si>
  <si>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</si>
  <si>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</si>
  <si>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</si>
  <si>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</si>
  <si>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</si>
  <si>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</si>
  <si>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</si>
  <si>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</si>
  <si>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</si>
  <si>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</si>
  <si>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</si>
  <si>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</si>
  <si>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</si>
  <si>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</si>
  <si>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</si>
  <si>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</si>
  <si>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</si>
  <si>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</si>
  <si>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</si>
  <si>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</si>
  <si>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</si>
  <si>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</si>
  <si>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</si>
  <si>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</si>
  <si>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</si>
  <si>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</si>
  <si>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</si>
  <si>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</si>
  <si>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</si>
  <si>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</si>
  <si>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</si>
  <si>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</si>
  <si>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</si>
  <si>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</si>
  <si>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</si>
  <si>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</si>
  <si>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</si>
  <si>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</si>
  <si>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</si>
  <si>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</si>
  <si>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</si>
  <si>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</si>
  <si>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</si>
  <si>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</si>
  <si>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</si>
  <si>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</si>
  <si>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</si>
  <si>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</si>
  <si>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</si>
  <si>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</si>
  <si>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</si>
  <si>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</si>
  <si>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</si>
  <si>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</si>
  <si>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</si>
  <si>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</si>
  <si>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</si>
  <si>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</si>
  <si>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</si>
  <si>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</si>
  <si>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</si>
  <si>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</si>
  <si>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</si>
  <si>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</si>
  <si>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</si>
  <si>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</si>
  <si>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</si>
  <si>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</si>
  <si>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</si>
  <si>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</si>
  <si>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</si>
  <si>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</si>
  <si>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</si>
  <si>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Макпетрол АД Скопје</t>
  </si>
  <si>
    <t>Состојба на 30 Јуни во тековната година</t>
  </si>
  <si>
    <t>No</t>
  </si>
  <si>
    <t>Makpetrol AD Skopje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</si>
</sst>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9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/>
    <xf numFmtId="0" fontId="1" fillId="0" borderId="0"/>
    <xf numFmtId="0" fontId="32" fillId="0" borderId="0"/>
    <xf numFmtId="0" fontId="7" fillId="0" borderId="0"/>
    <xf numFmtId="0" fontId="1" fillId="0" borderId="0"/>
    <xf numFmtId="0" fontId="15" fillId="0" borderId="0"/>
    <xf numFmtId="0" fontId="20" fillId="0" borderId="0"/>
    <xf numFmtId="0" fontId="2" fillId="7" borderId="1" applyBorder="0">
      <alignment vertical="center" wrapText="1"/>
    </xf>
    <xf numFmtId="0" fontId="33" fillId="8" borderId="0" applyBorder="0">
      <alignment vertical="center" wrapText="1"/>
    </xf>
  </cellStyleXfs>
  <cellXfs count="251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" fillId="3" borderId="0" xfId="0" applyFont="1" applyFill="1" applyAlignment="1">
      <alignment vertical="top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9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8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4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4" fillId="0" borderId="0" xfId="3" applyFont="1" applyAlignment="1">
      <alignment vertical="center"/>
    </xf>
    <xf numFmtId="0" fontId="30" fillId="0" borderId="0" xfId="3" applyFont="1" applyAlignment="1">
      <alignment vertical="top" wrapText="1"/>
    </xf>
    <xf numFmtId="0" fontId="7" fillId="0" borderId="10" xfId="3" applyBorder="1" applyAlignment="1">
      <alignment vertical="center"/>
    </xf>
    <xf numFmtId="0" fontId="7" fillId="0" borderId="11" xfId="3" applyBorder="1" applyAlignment="1">
      <alignment vertical="center"/>
    </xf>
    <xf numFmtId="0" fontId="7" fillId="0" borderId="12" xfId="3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3" xfId="3" applyBorder="1"/>
    <xf numFmtId="0" fontId="7" fillId="0" borderId="14" xfId="3" applyBorder="1"/>
    <xf numFmtId="0" fontId="7" fillId="0" borderId="15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vertical="center"/>
      <protection locked="0"/>
    </xf>
    <xf numFmtId="0" fontId="4" fillId="0" borderId="2" xfId="8" applyFont="1" applyBorder="1" applyAlignment="1" applyProtection="1">
      <alignment horizontal="left" vertical="top" wrapText="1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17" fillId="0" borderId="2" xfId="8" applyFont="1" applyBorder="1" applyAlignment="1" applyProtection="1">
      <alignment horizontal="left" vertical="top" wrapText="1"/>
      <protection locked="0"/>
    </xf>
    <xf numFmtId="0" fontId="16" fillId="0" borderId="2" xfId="8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8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8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8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8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8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8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6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19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0" fontId="4" fillId="0" borderId="19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7" fillId="0" borderId="21" xfId="3" applyBorder="1" applyAlignment="1">
      <alignment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7" fillId="0" borderId="24" xfId="3" applyBorder="1" applyAlignment="1">
      <alignment horizontal="left" vertical="center"/>
    </xf>
    <xf numFmtId="3" fontId="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5" borderId="3" xfId="0" applyNumberFormat="1" applyFont="1" applyFill="1" applyBorder="1" applyAlignment="1" applyProtection="1">
      <alignment horizontal="right" vertical="center"/>
      <protection locked="0"/>
    </xf>
    <xf numFmtId="3" fontId="35" fillId="5" borderId="5" xfId="0" applyNumberFormat="1" applyFont="1" applyFill="1" applyBorder="1" applyAlignment="1" applyProtection="1">
      <alignment horizontal="right" vertical="center"/>
      <protection locked="0"/>
    </xf>
    <xf numFmtId="3" fontId="35" fillId="5" borderId="4" xfId="0" applyNumberFormat="1" applyFont="1" applyFill="1" applyBorder="1" applyAlignment="1" applyProtection="1">
      <alignment horizontal="right" vertical="center"/>
      <protection locked="0"/>
    </xf>
    <xf numFmtId="3" fontId="1" fillId="5" borderId="2" xfId="4" applyNumberFormat="1" applyFill="1" applyBorder="1" applyAlignment="1" applyProtection="1">
      <alignment horizontal="right" vertical="center"/>
      <protection locked="0"/>
    </xf>
    <xf numFmtId="0" fontId="4" fillId="2" borderId="2" xfId="4" applyFont="1" applyFill="1" applyBorder="1" applyProtection="1">
      <protection locked="0"/>
    </xf>
    <xf numFmtId="3" fontId="4" fillId="5" borderId="2" xfId="4" applyNumberFormat="1" applyFont="1" applyFill="1" applyBorder="1" applyAlignment="1" applyProtection="1">
      <alignment horizontal="right" vertical="center"/>
      <protection locked="0"/>
    </xf>
    <xf numFmtId="3" fontId="1" fillId="0" borderId="2" xfId="4" applyNumberFormat="1" applyBorder="1" applyAlignment="1" applyProtection="1">
      <alignment horizontal="center" vertical="center" wrapText="1"/>
      <protection locked="0"/>
    </xf>
    <xf numFmtId="3" fontId="1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7" fillId="4" borderId="0" xfId="3" applyNumberFormat="1" applyFill="1"/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7" xfId="3" applyFont="1" applyBorder="1" applyAlignment="1" applyProtection="1">
      <alignment horizontal="left" vertical="center"/>
      <protection locked="0"/>
    </xf>
    <xf numFmtId="3" fontId="7" fillId="3" borderId="0" xfId="3" applyNumberFormat="1" applyFill="1"/>
    <xf numFmtId="0" fontId="1" fillId="0" borderId="0" xfId="3" applyFont="1" applyAlignment="1">
      <alignment vertical="center"/>
    </xf>
    <xf numFmtId="0" fontId="37" fillId="0" borderId="0" xfId="3" applyFont="1"/>
    <xf numFmtId="0" fontId="37" fillId="0" borderId="0" xfId="3" applyFont="1" applyAlignment="1">
      <alignment vertical="center"/>
    </xf>
    <xf numFmtId="3" fontId="38" fillId="5" borderId="3" xfId="0" applyNumberFormat="1" applyFont="1" applyFill="1" applyBorder="1" applyAlignment="1" applyProtection="1">
      <alignment horizontal="right" vertical="center"/>
      <protection locked="0"/>
    </xf>
    <xf numFmtId="0" fontId="39" fillId="3" borderId="0" xfId="0" applyFont="1" applyFill="1"/>
    <xf numFmtId="3" fontId="39" fillId="4" borderId="2" xfId="3" applyNumberFormat="1" applyFont="1" applyFill="1" applyBorder="1" applyAlignment="1" applyProtection="1">
      <alignment horizontal="right" vertical="center"/>
      <protection locked="0"/>
    </xf>
    <xf numFmtId="3" fontId="39" fillId="0" borderId="2" xfId="3" applyNumberFormat="1" applyFont="1" applyBorder="1" applyAlignment="1" applyProtection="1">
      <alignment horizontal="right" vertical="center"/>
      <protection locked="0"/>
    </xf>
    <xf numFmtId="0" fontId="39" fillId="3" borderId="0" xfId="3" applyFont="1" applyFill="1"/>
    <xf numFmtId="0" fontId="39" fillId="0" borderId="0" xfId="3" applyFont="1" applyAlignment="1">
      <alignment vertical="center"/>
    </xf>
    <xf numFmtId="0" fontId="39" fillId="0" borderId="0" xfId="3" applyFont="1" applyAlignment="1">
      <alignment horizontal="left" vertical="center"/>
    </xf>
    <xf numFmtId="0" fontId="39" fillId="0" borderId="0" xfId="3" applyFont="1"/>
    <xf numFmtId="0" fontId="41" fillId="0" borderId="0" xfId="3" applyFont="1" applyAlignment="1">
      <alignment vertical="top"/>
    </xf>
    <xf numFmtId="0" fontId="40" fillId="0" borderId="0" xfId="2" applyFont="1" applyAlignment="1">
      <alignment horizontal="left" vertical="center" indent="2"/>
    </xf>
    <xf numFmtId="3" fontId="1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>
      <alignment horizontal="right" vertical="center"/>
    </xf>
    <xf numFmtId="0" fontId="39" fillId="0" borderId="0" xfId="3" applyFont="1" applyAlignment="1">
      <alignment horizontal="left" vertical="center"/>
    </xf>
    <xf numFmtId="0" fontId="40" fillId="0" borderId="0" xfId="2" applyFont="1" applyAlignment="1">
      <alignment horizontal="left" vertical="center" indent="2"/>
    </xf>
    <xf numFmtId="0" fontId="12" fillId="0" borderId="0" xfId="1" applyAlignment="1">
      <alignment horizontal="left" vertical="center"/>
      <protection locked="0"/>
    </xf>
    <xf numFmtId="0" fontId="12" fillId="0" borderId="9" xfId="1" applyBorder="1" applyAlignment="1">
      <alignment horizontal="left" vertical="center"/>
      <protection locked="0"/>
    </xf>
    <xf numFmtId="0" fontId="43" fillId="0" borderId="0" xfId="3" applyFont="1" applyAlignment="1">
      <alignment horizontal="left" vertical="center" indent="1"/>
    </xf>
    <xf numFmtId="0" fontId="36" fillId="0" borderId="0" xfId="2" applyAlignment="1">
      <alignment horizontal="left" vertical="center" indent="2"/>
    </xf>
    <xf numFmtId="0" fontId="36" fillId="0" borderId="9" xfId="2" applyBorder="1" applyAlignment="1">
      <alignment horizontal="left" vertical="center" indent="2"/>
    </xf>
    <xf numFmtId="0" fontId="40" fillId="0" borderId="0" xfId="2" applyFont="1" applyAlignment="1">
      <alignment horizontal="left" vertical="center"/>
    </xf>
    <xf numFmtId="0" fontId="42" fillId="0" borderId="0" xfId="3" applyFont="1" applyAlignment="1">
      <alignment horizontal="left" vertical="center"/>
    </xf>
    <xf numFmtId="49" fontId="4" fillId="0" borderId="25" xfId="3" applyNumberFormat="1" applyFont="1" applyBorder="1" applyAlignment="1" applyProtection="1">
      <alignment horizontal="left" vertical="center"/>
      <protection locked="0"/>
    </xf>
    <xf numFmtId="49" fontId="4" fillId="0" borderId="26" xfId="3" applyNumberFormat="1" applyFont="1" applyBorder="1" applyAlignment="1" applyProtection="1">
      <alignment horizontal="left" vertical="center"/>
      <protection locked="0"/>
    </xf>
    <xf numFmtId="49" fontId="4" fillId="0" borderId="27" xfId="3" applyNumberFormat="1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9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21" fillId="0" borderId="28" xfId="3" applyFont="1" applyBorder="1" applyAlignment="1">
      <alignment horizontal="center" vertical="top"/>
    </xf>
    <xf numFmtId="0" fontId="21" fillId="0" borderId="29" xfId="3" applyFont="1" applyBorder="1" applyAlignment="1">
      <alignment horizontal="center" vertical="top"/>
    </xf>
    <xf numFmtId="0" fontId="21" fillId="0" borderId="30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4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2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_BS" xfId="8" xr:uid="{00000000-0005-0000-0000-000008000000}"/>
    <cellStyle name="Normal_TFI-FIN" xfId="9" xr:uid="{00000000-0005-0000-0000-000009000000}"/>
    <cellStyle name="Style 1" xfId="10" xr:uid="{00000000-0005-0000-0000-00000A000000}"/>
    <cellStyle name="Style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JANLAPTOP\Zaedno%20-%20izvestai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P98"/>
  <sheetViews>
    <sheetView showGridLines="0" tabSelected="1" topLeftCell="A4" zoomScale="85" zoomScaleNormal="85" workbookViewId="0">
      <selection activeCell="C18" sqref="C18:G18"/>
    </sheetView>
  </sheetViews>
  <sheetFormatPr defaultColWidth="9.140625" defaultRowHeight="12.75" x14ac:dyDescent="0.2"/>
  <cols>
    <col min="1" max="1" width="9.140625" style="35"/>
    <col min="2" max="2" width="17.7109375" style="35" customWidth="1"/>
    <col min="3" max="3" width="16.42578125" style="35" customWidth="1"/>
    <col min="4" max="9" width="9.140625" style="35"/>
    <col min="10" max="10" width="9.140625" style="182"/>
    <col min="11" max="17" width="9.140625" style="184"/>
    <col min="18" max="37" width="9.140625" style="183"/>
    <col min="38" max="249" width="9.140625" style="35"/>
    <col min="250" max="250" width="12.42578125" style="35" customWidth="1"/>
    <col min="251" max="251" width="23.42578125" style="35" customWidth="1"/>
    <col min="252" max="252" width="21.28515625" style="35" customWidth="1"/>
    <col min="253" max="253" width="22.140625" style="35" customWidth="1"/>
    <col min="254" max="16384" width="9.140625" style="35"/>
  </cols>
  <sheetData>
    <row r="1" spans="1:250" ht="19.5" customHeight="1" thickTop="1" x14ac:dyDescent="0.2">
      <c r="A1" s="212"/>
      <c r="B1" s="213"/>
      <c r="C1" s="213"/>
      <c r="D1" s="213"/>
      <c r="E1" s="213"/>
      <c r="F1" s="213"/>
      <c r="G1" s="213"/>
      <c r="H1" s="214"/>
      <c r="I1" s="215"/>
      <c r="J1" s="215"/>
      <c r="K1" s="215"/>
      <c r="L1" s="215"/>
      <c r="M1" s="215"/>
      <c r="N1" s="215"/>
      <c r="O1" s="215"/>
      <c r="P1" s="215"/>
      <c r="Q1" s="215"/>
      <c r="R1" s="215"/>
      <c r="IP1" s="36"/>
    </row>
    <row r="2" spans="1:250" ht="19.5" customHeight="1" x14ac:dyDescent="0.2">
      <c r="A2" s="37"/>
      <c r="H2" s="38"/>
      <c r="IP2" s="36"/>
    </row>
    <row r="3" spans="1:250" ht="19.5" customHeight="1" x14ac:dyDescent="0.2">
      <c r="A3" s="37"/>
      <c r="H3" s="38"/>
      <c r="T3" s="183" t="s">
        <v>302</v>
      </c>
      <c r="U3" s="183" t="s">
        <v>303</v>
      </c>
      <c r="V3" s="183" t="s">
        <v>304</v>
      </c>
      <c r="IP3" s="36"/>
    </row>
    <row r="4" spans="1:250" s="39" customFormat="1" ht="17.25" customHeight="1" x14ac:dyDescent="0.2">
      <c r="A4" s="40"/>
      <c r="H4" s="41"/>
      <c r="J4" s="190"/>
      <c r="K4" s="190"/>
      <c r="L4" s="190"/>
      <c r="M4" s="190"/>
      <c r="N4" s="190"/>
      <c r="O4" s="190"/>
      <c r="P4" s="190"/>
      <c r="Q4" s="190"/>
      <c r="R4" s="190"/>
      <c r="S4" s="184"/>
      <c r="T4" s="184" t="s">
        <v>236</v>
      </c>
      <c r="U4" s="184">
        <v>2011</v>
      </c>
      <c r="V4" s="184" t="s">
        <v>305</v>
      </c>
      <c r="W4" s="184"/>
      <c r="X4" s="190"/>
      <c r="Y4" s="190"/>
      <c r="Z4" s="190"/>
      <c r="AA4" s="190"/>
      <c r="AB4" s="190"/>
      <c r="AC4" s="190"/>
      <c r="AD4" s="190"/>
      <c r="AE4" s="190"/>
      <c r="AF4" s="184"/>
      <c r="AG4" s="184"/>
      <c r="AH4" s="184"/>
      <c r="AI4" s="184"/>
      <c r="AJ4" s="184"/>
      <c r="AK4" s="184"/>
      <c r="IP4" s="42"/>
    </row>
    <row r="5" spans="1:250" s="39" customFormat="1" ht="17.25" customHeight="1" x14ac:dyDescent="0.2">
      <c r="A5" s="40"/>
      <c r="H5" s="41"/>
      <c r="J5" s="190"/>
      <c r="K5" s="190"/>
      <c r="L5" s="190"/>
      <c r="M5" s="190"/>
      <c r="N5" s="190"/>
      <c r="O5" s="190"/>
      <c r="P5" s="190"/>
      <c r="Q5" s="190"/>
      <c r="R5" s="190"/>
      <c r="S5" s="184"/>
      <c r="T5" s="184" t="s">
        <v>237</v>
      </c>
      <c r="U5" s="184">
        <v>2012</v>
      </c>
      <c r="V5" s="184" t="s">
        <v>306</v>
      </c>
      <c r="W5" s="184"/>
      <c r="X5" s="190"/>
      <c r="Y5" s="190"/>
      <c r="Z5" s="190"/>
      <c r="AA5" s="190"/>
      <c r="AB5" s="190"/>
      <c r="AC5" s="190"/>
      <c r="AD5" s="190"/>
      <c r="AE5" s="190"/>
      <c r="AF5" s="184"/>
      <c r="AG5" s="184"/>
      <c r="AH5" s="184"/>
      <c r="AI5" s="184"/>
      <c r="AJ5" s="184"/>
      <c r="AK5" s="184"/>
      <c r="IP5" s="42"/>
    </row>
    <row r="6" spans="1:250" s="39" customFormat="1" ht="17.25" customHeight="1" x14ac:dyDescent="0.2">
      <c r="A6" s="40"/>
      <c r="H6" s="41"/>
      <c r="J6" s="204"/>
      <c r="K6" s="204"/>
      <c r="L6" s="204"/>
      <c r="M6" s="204"/>
      <c r="N6" s="204"/>
      <c r="O6" s="204"/>
      <c r="P6" s="204"/>
      <c r="Q6" s="204"/>
      <c r="R6" s="190"/>
      <c r="S6" s="184"/>
      <c r="T6" s="184"/>
      <c r="U6" s="184">
        <v>2013</v>
      </c>
      <c r="V6" s="184" t="s">
        <v>307</v>
      </c>
      <c r="W6" s="184"/>
      <c r="X6" s="190"/>
      <c r="Y6" s="190"/>
      <c r="Z6" s="190"/>
      <c r="AA6" s="190"/>
      <c r="AB6" s="190"/>
      <c r="AC6" s="190"/>
      <c r="AD6" s="190"/>
      <c r="AE6" s="190"/>
      <c r="AF6" s="184"/>
      <c r="AG6" s="184"/>
      <c r="AH6" s="184"/>
      <c r="AI6" s="184"/>
      <c r="AJ6" s="184"/>
      <c r="AK6" s="184"/>
      <c r="IP6" s="42"/>
    </row>
    <row r="7" spans="1:250" s="39" customFormat="1" ht="17.25" customHeight="1" x14ac:dyDescent="0.2">
      <c r="A7" s="40"/>
      <c r="H7" s="41"/>
      <c r="J7" s="204"/>
      <c r="K7" s="204"/>
      <c r="L7" s="204"/>
      <c r="M7" s="204"/>
      <c r="N7" s="204"/>
      <c r="O7" s="204"/>
      <c r="P7" s="204"/>
      <c r="Q7" s="204"/>
      <c r="R7" s="190"/>
      <c r="S7" s="184"/>
      <c r="T7" s="184"/>
      <c r="U7" s="184">
        <v>2014</v>
      </c>
      <c r="V7" s="184" t="s">
        <v>308</v>
      </c>
      <c r="W7" s="184"/>
      <c r="X7" s="190"/>
      <c r="Y7" s="190"/>
      <c r="Z7" s="190"/>
      <c r="AA7" s="190"/>
      <c r="AB7" s="190"/>
      <c r="AC7" s="190"/>
      <c r="AD7" s="190"/>
      <c r="AE7" s="190"/>
      <c r="AF7" s="184"/>
      <c r="AG7" s="184"/>
      <c r="AH7" s="184"/>
      <c r="AI7" s="184"/>
      <c r="AJ7" s="184"/>
      <c r="AK7" s="184"/>
      <c r="IP7" s="42"/>
    </row>
    <row r="8" spans="1:250" ht="19.5" customHeight="1" x14ac:dyDescent="0.2">
      <c r="A8" s="40"/>
      <c r="B8" s="39"/>
      <c r="C8" s="39"/>
      <c r="D8" s="39"/>
      <c r="E8" s="39"/>
      <c r="F8" s="39"/>
      <c r="G8" s="39"/>
      <c r="H8" s="41"/>
      <c r="I8" s="39"/>
      <c r="J8" s="204"/>
      <c r="K8" s="204"/>
      <c r="L8" s="204"/>
      <c r="M8" s="204"/>
      <c r="N8" s="204"/>
      <c r="O8" s="204"/>
      <c r="P8" s="204"/>
      <c r="Q8" s="191"/>
      <c r="R8" s="190"/>
      <c r="U8" s="183">
        <v>2015</v>
      </c>
      <c r="X8" s="192"/>
      <c r="Y8" s="192"/>
      <c r="Z8" s="192"/>
      <c r="AA8" s="192"/>
      <c r="AB8" s="192"/>
      <c r="AC8" s="192"/>
      <c r="AD8" s="192"/>
      <c r="AE8" s="192"/>
      <c r="IP8" s="36"/>
    </row>
    <row r="9" spans="1:250" ht="19.5" customHeight="1" x14ac:dyDescent="0.2">
      <c r="A9" s="216" t="s">
        <v>309</v>
      </c>
      <c r="B9" s="217"/>
      <c r="C9" s="217"/>
      <c r="D9" s="217"/>
      <c r="E9" s="217"/>
      <c r="F9" s="217"/>
      <c r="G9" s="217"/>
      <c r="H9" s="218"/>
      <c r="I9" s="43"/>
      <c r="J9" s="204"/>
      <c r="K9" s="204"/>
      <c r="L9" s="204"/>
      <c r="M9" s="204"/>
      <c r="N9" s="204"/>
      <c r="O9" s="204"/>
      <c r="P9" s="204"/>
      <c r="Q9" s="204"/>
      <c r="R9" s="193"/>
      <c r="U9" s="183">
        <v>2016</v>
      </c>
      <c r="X9" s="192"/>
      <c r="Y9" s="192"/>
      <c r="Z9" s="192"/>
      <c r="AA9" s="192"/>
      <c r="AB9" s="192"/>
      <c r="AC9" s="192"/>
      <c r="AD9" s="192"/>
      <c r="AE9" s="192"/>
      <c r="IP9" s="36"/>
    </row>
    <row r="10" spans="1:250" ht="19.5" customHeight="1" x14ac:dyDescent="0.2">
      <c r="A10" s="216"/>
      <c r="B10" s="217"/>
      <c r="C10" s="217"/>
      <c r="D10" s="217"/>
      <c r="E10" s="217"/>
      <c r="F10" s="217"/>
      <c r="G10" s="217"/>
      <c r="H10" s="218"/>
      <c r="J10" s="204"/>
      <c r="K10" s="204"/>
      <c r="L10" s="204"/>
      <c r="M10" s="204"/>
      <c r="N10" s="204"/>
      <c r="O10" s="204"/>
      <c r="P10" s="204"/>
      <c r="Q10" s="204"/>
      <c r="R10" s="192"/>
      <c r="U10" s="183">
        <v>2017</v>
      </c>
      <c r="W10" s="184"/>
      <c r="X10" s="192"/>
      <c r="Y10" s="192"/>
      <c r="Z10" s="192"/>
      <c r="AA10" s="192"/>
      <c r="AB10" s="192"/>
      <c r="AC10" s="192"/>
      <c r="AD10" s="192"/>
      <c r="AE10" s="192"/>
      <c r="IP10" s="36"/>
    </row>
    <row r="11" spans="1:250" ht="19.5" customHeight="1" x14ac:dyDescent="0.2">
      <c r="A11" s="37"/>
      <c r="H11" s="38"/>
      <c r="J11" s="204"/>
      <c r="K11" s="204"/>
      <c r="L11" s="204"/>
      <c r="M11" s="204"/>
      <c r="N11" s="204"/>
      <c r="O11" s="204"/>
      <c r="P11" s="204"/>
      <c r="Q11" s="204"/>
      <c r="R11" s="192"/>
      <c r="U11" s="183">
        <v>2018</v>
      </c>
      <c r="W11" s="184"/>
      <c r="X11" s="192"/>
      <c r="Y11" s="192"/>
      <c r="Z11" s="192"/>
      <c r="AA11" s="192"/>
      <c r="AB11" s="192"/>
      <c r="AC11" s="192"/>
      <c r="AD11" s="192"/>
      <c r="AE11" s="192"/>
      <c r="IP11" s="36"/>
    </row>
    <row r="12" spans="1:250" ht="19.5" customHeight="1" x14ac:dyDescent="0.2">
      <c r="A12" s="37"/>
      <c r="H12" s="38"/>
      <c r="J12" s="204"/>
      <c r="K12" s="204"/>
      <c r="L12" s="204"/>
      <c r="M12" s="204"/>
      <c r="N12" s="204"/>
      <c r="O12" s="204"/>
      <c r="P12" s="204"/>
      <c r="Q12" s="204"/>
      <c r="R12" s="192"/>
      <c r="U12" s="183">
        <v>2019</v>
      </c>
      <c r="W12" s="184"/>
      <c r="X12" s="192"/>
      <c r="Y12" s="192"/>
      <c r="Z12" s="192"/>
      <c r="AA12" s="192"/>
      <c r="AB12" s="192"/>
      <c r="AC12" s="192"/>
      <c r="AD12" s="192"/>
      <c r="AE12" s="192"/>
      <c r="IP12" s="36"/>
    </row>
    <row r="13" spans="1:250" ht="19.5" customHeight="1" x14ac:dyDescent="0.2">
      <c r="A13" s="37"/>
      <c r="H13" s="38"/>
      <c r="J13" s="204"/>
      <c r="K13" s="204"/>
      <c r="L13" s="204"/>
      <c r="M13" s="204"/>
      <c r="N13" s="204"/>
      <c r="O13" s="204"/>
      <c r="P13" s="204"/>
      <c r="Q13" s="204"/>
      <c r="R13" s="192"/>
      <c r="U13" s="183">
        <v>2020</v>
      </c>
      <c r="V13" s="184"/>
      <c r="W13" s="184"/>
      <c r="X13" s="192"/>
      <c r="Y13" s="192"/>
      <c r="Z13" s="192"/>
      <c r="AA13" s="192"/>
      <c r="AB13" s="192"/>
      <c r="AC13" s="192"/>
      <c r="AD13" s="192"/>
      <c r="AE13" s="192"/>
      <c r="IP13" s="36"/>
    </row>
    <row r="14" spans="1:250" ht="19.5" customHeight="1" x14ac:dyDescent="0.2">
      <c r="A14" s="37"/>
      <c r="H14" s="38"/>
      <c r="J14" s="204"/>
      <c r="K14" s="204"/>
      <c r="L14" s="204"/>
      <c r="M14" s="204"/>
      <c r="N14" s="204"/>
      <c r="O14" s="204"/>
      <c r="P14" s="204"/>
      <c r="Q14" s="204"/>
      <c r="R14" s="192"/>
      <c r="U14" s="183">
        <v>2021</v>
      </c>
      <c r="V14" s="184"/>
      <c r="W14" s="184"/>
      <c r="X14" s="192"/>
      <c r="Y14" s="192"/>
      <c r="Z14" s="192"/>
      <c r="AA14" s="192"/>
      <c r="AB14" s="192"/>
      <c r="AC14" s="192"/>
      <c r="AD14" s="192"/>
      <c r="AE14" s="192"/>
      <c r="IP14" s="36"/>
    </row>
    <row r="15" spans="1:250" s="39" customFormat="1" ht="19.5" customHeight="1" x14ac:dyDescent="0.2">
      <c r="A15" s="40"/>
      <c r="H15" s="41"/>
      <c r="J15" s="204"/>
      <c r="K15" s="204"/>
      <c r="L15" s="204"/>
      <c r="M15" s="204"/>
      <c r="N15" s="204"/>
      <c r="O15" s="204"/>
      <c r="P15" s="204"/>
      <c r="Q15" s="204"/>
      <c r="R15" s="190"/>
      <c r="S15" s="184"/>
      <c r="T15" s="184"/>
      <c r="U15" s="183">
        <v>2026</v>
      </c>
      <c r="V15" s="184"/>
      <c r="W15" s="183"/>
      <c r="X15" s="190"/>
      <c r="Y15" s="190"/>
      <c r="Z15" s="190"/>
      <c r="AA15" s="190"/>
      <c r="AB15" s="190"/>
      <c r="AC15" s="190"/>
      <c r="AD15" s="190"/>
      <c r="AE15" s="190"/>
      <c r="AF15" s="184"/>
      <c r="AG15" s="184"/>
      <c r="AH15" s="184"/>
      <c r="AI15" s="184"/>
      <c r="AJ15" s="184"/>
      <c r="AK15" s="184"/>
      <c r="IP15" s="42"/>
    </row>
    <row r="16" spans="1:250" s="39" customFormat="1" ht="19.5" customHeight="1" x14ac:dyDescent="0.2">
      <c r="A16" s="40"/>
      <c r="H16" s="41"/>
      <c r="I16" s="35"/>
      <c r="J16" s="204"/>
      <c r="K16" s="204"/>
      <c r="L16" s="204"/>
      <c r="M16" s="204"/>
      <c r="N16" s="204"/>
      <c r="O16" s="204"/>
      <c r="P16" s="204"/>
      <c r="Q16" s="204"/>
      <c r="R16" s="190"/>
      <c r="S16" s="184"/>
      <c r="T16" s="184"/>
      <c r="U16" s="183">
        <v>2027</v>
      </c>
      <c r="V16" s="183"/>
      <c r="W16" s="183"/>
      <c r="X16" s="190"/>
      <c r="Y16" s="190"/>
      <c r="Z16" s="190"/>
      <c r="AA16" s="190"/>
      <c r="AB16" s="190"/>
      <c r="AC16" s="190"/>
      <c r="AD16" s="190"/>
      <c r="AE16" s="190"/>
      <c r="AF16" s="184"/>
      <c r="AG16" s="184"/>
      <c r="AH16" s="184"/>
      <c r="AI16" s="184"/>
      <c r="AJ16" s="184"/>
      <c r="AK16" s="184"/>
      <c r="IP16" s="42"/>
    </row>
    <row r="17" spans="1:250" s="39" customFormat="1" ht="19.5" customHeight="1" thickBot="1" x14ac:dyDescent="0.25">
      <c r="A17" s="40"/>
      <c r="H17" s="41"/>
      <c r="I17" s="35"/>
      <c r="J17" s="205"/>
      <c r="K17" s="205"/>
      <c r="L17" s="205"/>
      <c r="M17" s="205"/>
      <c r="N17" s="205"/>
      <c r="O17" s="205"/>
      <c r="P17" s="205"/>
      <c r="Q17" s="205"/>
      <c r="R17" s="190"/>
      <c r="S17" s="184"/>
      <c r="T17" s="184"/>
      <c r="U17" s="183">
        <v>2028</v>
      </c>
      <c r="V17" s="183"/>
      <c r="W17" s="183"/>
      <c r="X17" s="190"/>
      <c r="Y17" s="190"/>
      <c r="Z17" s="190"/>
      <c r="AA17" s="190"/>
      <c r="AB17" s="190"/>
      <c r="AC17" s="190"/>
      <c r="AD17" s="190"/>
      <c r="AE17" s="190"/>
      <c r="AF17" s="184"/>
      <c r="AG17" s="184"/>
      <c r="AH17" s="184"/>
      <c r="AI17" s="184"/>
      <c r="AJ17" s="184"/>
      <c r="AK17" s="184"/>
      <c r="IP17" s="42"/>
    </row>
    <row r="18" spans="1:250" s="39" customFormat="1" ht="19.5" customHeight="1" thickTop="1" x14ac:dyDescent="0.2">
      <c r="A18" s="40"/>
      <c r="B18" s="44" t="s">
        <v>310</v>
      </c>
      <c r="C18" s="206" t="s">
        <v>378</v>
      </c>
      <c r="D18" s="207"/>
      <c r="E18" s="207"/>
      <c r="F18" s="207"/>
      <c r="G18" s="208"/>
      <c r="H18" s="41"/>
      <c r="I18" s="35"/>
      <c r="J18" s="201"/>
      <c r="K18" s="201"/>
      <c r="L18" s="201"/>
      <c r="M18" s="201"/>
      <c r="N18" s="201"/>
      <c r="O18" s="201"/>
      <c r="P18" s="201"/>
      <c r="Q18" s="201"/>
      <c r="R18" s="190"/>
      <c r="S18" s="184"/>
      <c r="T18" s="184"/>
      <c r="U18" s="183">
        <v>2029</v>
      </c>
      <c r="V18" s="183"/>
      <c r="W18" s="183"/>
      <c r="X18" s="190"/>
      <c r="Y18" s="190"/>
      <c r="Z18" s="190"/>
      <c r="AA18" s="190"/>
      <c r="AB18" s="190"/>
      <c r="AC18" s="190"/>
      <c r="AD18" s="190"/>
      <c r="AE18" s="190"/>
      <c r="AF18" s="184"/>
      <c r="AG18" s="184"/>
      <c r="AH18" s="184"/>
      <c r="AI18" s="184"/>
      <c r="AJ18" s="184"/>
      <c r="AK18" s="184"/>
      <c r="IP18" s="42"/>
    </row>
    <row r="19" spans="1:250" s="39" customFormat="1" ht="19.5" customHeight="1" x14ac:dyDescent="0.2">
      <c r="A19" s="37"/>
      <c r="B19" s="45" t="s">
        <v>311</v>
      </c>
      <c r="C19" s="209">
        <v>4057643</v>
      </c>
      <c r="D19" s="210"/>
      <c r="E19" s="210"/>
      <c r="F19" s="210"/>
      <c r="G19" s="211"/>
      <c r="H19" s="38"/>
      <c r="I19" s="35"/>
      <c r="J19" s="198"/>
      <c r="K19" s="198"/>
      <c r="L19" s="198"/>
      <c r="M19" s="198"/>
      <c r="N19" s="198"/>
      <c r="O19" s="198"/>
      <c r="P19" s="198"/>
      <c r="Q19" s="198"/>
      <c r="R19" s="192"/>
      <c r="S19" s="184"/>
      <c r="T19" s="184"/>
      <c r="U19" s="183">
        <v>2030</v>
      </c>
      <c r="V19" s="183"/>
      <c r="W19" s="183"/>
      <c r="X19" s="190"/>
      <c r="Y19" s="190"/>
      <c r="Z19" s="190"/>
      <c r="AA19" s="190"/>
      <c r="AB19" s="190"/>
      <c r="AC19" s="190"/>
      <c r="AD19" s="190"/>
      <c r="AE19" s="190"/>
      <c r="AF19" s="184"/>
      <c r="AG19" s="184"/>
      <c r="AH19" s="184"/>
      <c r="AI19" s="184"/>
      <c r="AJ19" s="184"/>
      <c r="AK19" s="184"/>
      <c r="IP19" s="42"/>
    </row>
    <row r="20" spans="1:250" s="39" customFormat="1" ht="19.5" customHeight="1" x14ac:dyDescent="0.2">
      <c r="A20" s="37"/>
      <c r="B20" s="45" t="s">
        <v>312</v>
      </c>
      <c r="C20" s="69" t="s">
        <v>237</v>
      </c>
      <c r="D20" s="161"/>
      <c r="E20" s="161"/>
      <c r="F20" s="161"/>
      <c r="G20" s="162"/>
      <c r="H20" s="38"/>
      <c r="I20" s="35"/>
      <c r="J20" s="194"/>
      <c r="K20" s="194"/>
      <c r="L20" s="194"/>
      <c r="M20" s="194"/>
      <c r="N20" s="194"/>
      <c r="O20" s="194"/>
      <c r="P20" s="194"/>
      <c r="Q20" s="194"/>
      <c r="R20" s="192"/>
      <c r="S20" s="184"/>
      <c r="T20" s="184"/>
      <c r="U20" s="183">
        <v>2023</v>
      </c>
      <c r="V20" s="183"/>
      <c r="W20" s="183"/>
      <c r="X20" s="190"/>
      <c r="Y20" s="190"/>
      <c r="Z20" s="190"/>
      <c r="AA20" s="190"/>
      <c r="AB20" s="190"/>
      <c r="AC20" s="190"/>
      <c r="AD20" s="190"/>
      <c r="AE20" s="190"/>
      <c r="AF20" s="184"/>
      <c r="AG20" s="184"/>
      <c r="AH20" s="184"/>
      <c r="AI20" s="184"/>
      <c r="AJ20" s="184"/>
      <c r="AK20" s="184"/>
      <c r="IP20" s="42"/>
    </row>
    <row r="21" spans="1:250" s="39" customFormat="1" ht="19.5" customHeight="1" x14ac:dyDescent="0.2">
      <c r="A21" s="37"/>
      <c r="B21" s="45" t="s">
        <v>313</v>
      </c>
      <c r="C21" s="70" t="s">
        <v>237</v>
      </c>
      <c r="D21" s="159"/>
      <c r="E21" s="159"/>
      <c r="F21" s="159"/>
      <c r="G21" s="160"/>
      <c r="H21" s="38"/>
      <c r="I21" s="35"/>
      <c r="J21" s="198"/>
      <c r="K21" s="198"/>
      <c r="L21" s="198"/>
      <c r="M21" s="198"/>
      <c r="N21" s="198"/>
      <c r="O21" s="198"/>
      <c r="P21" s="198"/>
      <c r="Q21" s="198"/>
      <c r="R21" s="192"/>
      <c r="S21" s="184"/>
      <c r="T21" s="184"/>
      <c r="U21" s="183">
        <v>2024</v>
      </c>
      <c r="V21" s="183"/>
      <c r="W21" s="183"/>
      <c r="X21" s="190"/>
      <c r="Y21" s="190"/>
      <c r="Z21" s="190"/>
      <c r="AA21" s="190"/>
      <c r="AB21" s="190"/>
      <c r="AC21" s="190"/>
      <c r="AD21" s="190"/>
      <c r="AE21" s="190"/>
      <c r="AF21" s="184"/>
      <c r="AG21" s="184"/>
      <c r="AH21" s="184"/>
      <c r="AI21" s="184"/>
      <c r="AJ21" s="184"/>
      <c r="AK21" s="184"/>
      <c r="IP21" s="42"/>
    </row>
    <row r="22" spans="1:250" ht="19.5" customHeight="1" x14ac:dyDescent="0.2">
      <c r="A22" s="37"/>
      <c r="B22" s="45" t="s">
        <v>314</v>
      </c>
      <c r="C22" s="70" t="s">
        <v>306</v>
      </c>
      <c r="D22" s="159"/>
      <c r="E22" s="159"/>
      <c r="F22" s="159"/>
      <c r="G22" s="160"/>
      <c r="H22" s="38"/>
      <c r="J22" s="198"/>
      <c r="K22" s="198"/>
      <c r="L22" s="198"/>
      <c r="M22" s="198"/>
      <c r="N22" s="198"/>
      <c r="O22" s="198"/>
      <c r="P22" s="198"/>
      <c r="Q22" s="198"/>
      <c r="R22" s="192"/>
      <c r="U22" s="183">
        <v>2032</v>
      </c>
      <c r="X22" s="190"/>
      <c r="Y22" s="190"/>
      <c r="Z22" s="192"/>
      <c r="AA22" s="192"/>
      <c r="AB22" s="192"/>
      <c r="AC22" s="192"/>
      <c r="AD22" s="192"/>
      <c r="AE22" s="192"/>
      <c r="IP22" s="36"/>
    </row>
    <row r="23" spans="1:250" ht="19.5" customHeight="1" x14ac:dyDescent="0.2">
      <c r="A23" s="37"/>
      <c r="B23" s="46" t="s">
        <v>315</v>
      </c>
      <c r="C23" s="180">
        <v>2024</v>
      </c>
      <c r="D23" s="159"/>
      <c r="E23" s="159"/>
      <c r="F23" s="159"/>
      <c r="G23" s="160"/>
      <c r="H23" s="38"/>
      <c r="J23" s="198"/>
      <c r="K23" s="198"/>
      <c r="L23" s="198"/>
      <c r="M23" s="198"/>
      <c r="N23" s="198"/>
      <c r="O23" s="198"/>
      <c r="P23" s="198"/>
      <c r="Q23" s="198"/>
      <c r="R23" s="192"/>
      <c r="U23" s="183">
        <v>2033</v>
      </c>
      <c r="X23" s="192"/>
      <c r="Y23" s="192"/>
      <c r="Z23" s="192"/>
      <c r="AA23" s="192"/>
      <c r="AB23" s="192"/>
      <c r="AC23" s="192"/>
      <c r="AD23" s="192"/>
      <c r="AE23" s="192"/>
      <c r="IP23" s="36"/>
    </row>
    <row r="24" spans="1:250" ht="18" customHeight="1" thickBot="1" x14ac:dyDescent="0.25">
      <c r="A24" s="37"/>
      <c r="B24" s="163"/>
      <c r="C24" s="164"/>
      <c r="D24" s="165"/>
      <c r="E24" s="165"/>
      <c r="F24" s="165"/>
      <c r="G24" s="166"/>
      <c r="H24" s="38"/>
      <c r="J24" s="198"/>
      <c r="K24" s="198"/>
      <c r="L24" s="198"/>
      <c r="M24" s="198"/>
      <c r="N24" s="198"/>
      <c r="O24" s="198"/>
      <c r="P24" s="198"/>
      <c r="Q24" s="198"/>
      <c r="R24" s="192"/>
      <c r="U24" s="183">
        <v>2037</v>
      </c>
      <c r="X24" s="192"/>
      <c r="Y24" s="192"/>
      <c r="Z24" s="192"/>
      <c r="AA24" s="192"/>
      <c r="AB24" s="192"/>
      <c r="AC24" s="192"/>
      <c r="AD24" s="192"/>
      <c r="AE24" s="192"/>
      <c r="IP24" s="36"/>
    </row>
    <row r="25" spans="1:250" ht="18" customHeight="1" thickTop="1" x14ac:dyDescent="0.2">
      <c r="A25" s="37"/>
      <c r="H25" s="38"/>
      <c r="J25" s="201"/>
      <c r="K25" s="201"/>
      <c r="L25" s="201"/>
      <c r="M25" s="201"/>
      <c r="N25" s="201"/>
      <c r="O25" s="201"/>
      <c r="P25" s="201"/>
      <c r="Q25" s="201"/>
      <c r="R25" s="192"/>
      <c r="U25" s="183">
        <v>2038</v>
      </c>
      <c r="X25" s="192"/>
      <c r="Y25" s="192"/>
      <c r="Z25" s="192"/>
      <c r="AA25" s="192"/>
      <c r="AB25" s="192"/>
      <c r="AC25" s="192"/>
      <c r="AD25" s="192"/>
      <c r="AE25" s="192"/>
      <c r="IP25" s="36"/>
    </row>
    <row r="26" spans="1:250" ht="18" customHeight="1" x14ac:dyDescent="0.2">
      <c r="A26" s="37"/>
      <c r="H26" s="38"/>
      <c r="J26" s="198"/>
      <c r="K26" s="198"/>
      <c r="L26" s="198"/>
      <c r="M26" s="198"/>
      <c r="N26" s="198"/>
      <c r="O26" s="198"/>
      <c r="P26" s="198"/>
      <c r="Q26" s="198"/>
      <c r="R26" s="192"/>
      <c r="U26" s="183">
        <v>2039</v>
      </c>
      <c r="X26" s="192"/>
      <c r="Y26" s="192"/>
      <c r="Z26" s="192"/>
      <c r="AA26" s="192"/>
      <c r="AB26" s="192"/>
      <c r="AC26" s="192"/>
      <c r="AD26" s="192"/>
      <c r="AE26" s="192"/>
      <c r="IP26" s="36"/>
    </row>
    <row r="27" spans="1:250" ht="18" customHeight="1" x14ac:dyDescent="0.2">
      <c r="A27" s="37"/>
      <c r="B27" s="47" t="s">
        <v>316</v>
      </c>
      <c r="C27" s="39"/>
      <c r="D27" s="39"/>
      <c r="E27" s="39"/>
      <c r="F27" s="39"/>
      <c r="G27" s="39"/>
      <c r="H27" s="38"/>
      <c r="J27" s="198"/>
      <c r="K27" s="198"/>
      <c r="L27" s="198"/>
      <c r="M27" s="198"/>
      <c r="N27" s="198"/>
      <c r="O27" s="198"/>
      <c r="P27" s="198"/>
      <c r="Q27" s="198"/>
      <c r="R27" s="192"/>
      <c r="U27" s="183">
        <v>2040</v>
      </c>
      <c r="X27" s="192"/>
      <c r="Y27" s="192"/>
      <c r="Z27" s="192"/>
      <c r="AA27" s="192"/>
      <c r="AB27" s="192"/>
      <c r="AC27" s="192"/>
      <c r="AD27" s="192"/>
      <c r="AE27" s="192"/>
      <c r="IP27" s="36"/>
    </row>
    <row r="28" spans="1:250" ht="18" customHeight="1" x14ac:dyDescent="0.2">
      <c r="A28" s="37"/>
      <c r="B28" s="202"/>
      <c r="C28" s="202"/>
      <c r="D28" s="202"/>
      <c r="E28" s="202"/>
      <c r="F28" s="202"/>
      <c r="G28" s="202"/>
      <c r="H28" s="203"/>
      <c r="J28" s="198"/>
      <c r="K28" s="198"/>
      <c r="L28" s="198"/>
      <c r="M28" s="198"/>
      <c r="N28" s="198"/>
      <c r="O28" s="198"/>
      <c r="P28" s="198"/>
      <c r="Q28" s="198"/>
      <c r="R28" s="192"/>
      <c r="U28" s="183">
        <v>2041</v>
      </c>
      <c r="X28" s="192"/>
      <c r="Y28" s="192"/>
      <c r="Z28" s="192"/>
      <c r="AA28" s="192"/>
      <c r="AB28" s="192"/>
      <c r="AC28" s="192"/>
      <c r="AD28" s="192"/>
      <c r="AE28" s="192"/>
      <c r="IP28" s="36"/>
    </row>
    <row r="29" spans="1:250" ht="18.75" customHeight="1" x14ac:dyDescent="0.2">
      <c r="A29" s="37"/>
      <c r="B29" s="199" t="s">
        <v>321</v>
      </c>
      <c r="C29" s="199"/>
      <c r="D29" s="199"/>
      <c r="E29" s="199"/>
      <c r="F29" s="199"/>
      <c r="G29" s="199"/>
      <c r="H29" s="200"/>
      <c r="J29" s="198"/>
      <c r="K29" s="198"/>
      <c r="L29" s="198"/>
      <c r="M29" s="198"/>
      <c r="N29" s="198"/>
      <c r="O29" s="198"/>
      <c r="P29" s="198"/>
      <c r="Q29" s="198"/>
      <c r="R29" s="192"/>
      <c r="U29" s="183">
        <v>2042</v>
      </c>
      <c r="X29" s="192"/>
      <c r="Y29" s="192"/>
      <c r="Z29" s="192"/>
      <c r="AA29" s="192"/>
      <c r="AB29" s="192"/>
      <c r="AC29" s="192"/>
      <c r="IP29" s="36"/>
    </row>
    <row r="30" spans="1:250" ht="18" customHeight="1" x14ac:dyDescent="0.2">
      <c r="A30" s="37"/>
      <c r="B30" s="199" t="s">
        <v>317</v>
      </c>
      <c r="C30" s="199"/>
      <c r="D30" s="199"/>
      <c r="E30" s="199"/>
      <c r="F30" s="199"/>
      <c r="G30" s="199"/>
      <c r="H30" s="200"/>
      <c r="J30" s="197"/>
      <c r="K30" s="197"/>
      <c r="L30" s="197"/>
      <c r="M30" s="197"/>
      <c r="N30" s="197"/>
      <c r="O30" s="197"/>
      <c r="P30" s="197"/>
      <c r="Q30" s="197"/>
      <c r="R30" s="192"/>
      <c r="U30" s="183">
        <v>2043</v>
      </c>
      <c r="X30" s="192"/>
      <c r="Y30" s="192"/>
      <c r="Z30" s="192"/>
      <c r="AA30" s="192"/>
      <c r="AB30" s="192"/>
      <c r="AC30" s="192"/>
      <c r="IP30" s="36"/>
    </row>
    <row r="31" spans="1:250" ht="18" customHeight="1" x14ac:dyDescent="0.2">
      <c r="A31" s="37"/>
      <c r="B31" s="199" t="s">
        <v>322</v>
      </c>
      <c r="C31" s="199"/>
      <c r="D31" s="199"/>
      <c r="E31" s="199"/>
      <c r="F31" s="199"/>
      <c r="G31" s="199"/>
      <c r="H31" s="200"/>
      <c r="J31" s="197"/>
      <c r="K31" s="197"/>
      <c r="L31" s="197"/>
      <c r="M31" s="197"/>
      <c r="N31" s="197"/>
      <c r="O31" s="197"/>
      <c r="P31" s="197"/>
      <c r="Q31" s="197"/>
      <c r="R31" s="192"/>
      <c r="U31" s="183">
        <v>2044</v>
      </c>
      <c r="X31" s="192"/>
      <c r="Y31" s="192"/>
      <c r="Z31" s="192"/>
      <c r="AA31" s="192"/>
      <c r="AB31" s="192"/>
      <c r="AC31" s="192"/>
      <c r="IP31" s="36"/>
    </row>
    <row r="32" spans="1:250" ht="18" customHeight="1" x14ac:dyDescent="0.2">
      <c r="A32" s="37"/>
      <c r="B32" s="199" t="s">
        <v>323</v>
      </c>
      <c r="C32" s="199"/>
      <c r="D32" s="199"/>
      <c r="E32" s="199"/>
      <c r="F32" s="199"/>
      <c r="G32" s="199"/>
      <c r="H32" s="200"/>
      <c r="J32" s="190"/>
      <c r="K32" s="190"/>
      <c r="L32" s="190"/>
      <c r="M32" s="190"/>
      <c r="N32" s="190"/>
      <c r="O32" s="190"/>
      <c r="P32" s="190"/>
      <c r="Q32" s="190"/>
      <c r="R32" s="192"/>
      <c r="U32" s="183">
        <v>2045</v>
      </c>
      <c r="X32" s="192"/>
      <c r="Y32" s="192"/>
      <c r="Z32" s="192"/>
      <c r="AA32" s="192"/>
      <c r="AB32" s="192"/>
      <c r="AC32" s="192"/>
      <c r="IP32" s="36"/>
    </row>
    <row r="33" spans="1:250" ht="18" customHeight="1" thickBot="1" x14ac:dyDescent="0.25">
      <c r="A33" s="48"/>
      <c r="B33" s="49"/>
      <c r="C33" s="49"/>
      <c r="D33" s="49"/>
      <c r="E33" s="49"/>
      <c r="F33" s="49"/>
      <c r="G33" s="49"/>
      <c r="H33" s="50"/>
      <c r="J33" s="197"/>
      <c r="K33" s="197"/>
      <c r="L33" s="197"/>
      <c r="M33" s="197"/>
      <c r="N33" s="197"/>
      <c r="O33" s="197"/>
      <c r="P33" s="197"/>
      <c r="Q33" s="197"/>
      <c r="R33" s="192"/>
      <c r="U33" s="183">
        <v>2046</v>
      </c>
      <c r="X33" s="192"/>
      <c r="Y33" s="192"/>
      <c r="Z33" s="192"/>
      <c r="AA33" s="192"/>
      <c r="AB33" s="192"/>
      <c r="AC33" s="192"/>
      <c r="IP33" s="36"/>
    </row>
    <row r="34" spans="1:250" ht="18" customHeight="1" thickTop="1" x14ac:dyDescent="0.2">
      <c r="J34" s="197"/>
      <c r="K34" s="197"/>
      <c r="L34" s="197"/>
      <c r="M34" s="197"/>
      <c r="N34" s="197"/>
      <c r="O34" s="197"/>
      <c r="P34" s="197"/>
      <c r="Q34" s="197"/>
      <c r="R34" s="192"/>
      <c r="U34" s="183">
        <v>2047</v>
      </c>
      <c r="X34" s="192"/>
      <c r="Y34" s="192"/>
      <c r="Z34" s="192"/>
      <c r="AA34" s="192"/>
      <c r="AB34" s="192"/>
      <c r="AC34" s="192"/>
      <c r="IP34" s="36"/>
    </row>
    <row r="35" spans="1:250" ht="18" customHeight="1" x14ac:dyDescent="0.2">
      <c r="J35" s="197"/>
      <c r="K35" s="197"/>
      <c r="L35" s="197"/>
      <c r="M35" s="197"/>
      <c r="N35" s="197"/>
      <c r="O35" s="197"/>
      <c r="P35" s="197"/>
      <c r="Q35" s="197"/>
      <c r="R35" s="192"/>
      <c r="U35" s="183">
        <v>2048</v>
      </c>
      <c r="X35" s="192"/>
      <c r="Y35" s="192"/>
      <c r="Z35" s="192"/>
      <c r="AA35" s="192"/>
      <c r="AB35" s="192"/>
      <c r="AC35" s="192"/>
      <c r="IP35" s="36"/>
    </row>
    <row r="36" spans="1:250" ht="18" customHeight="1" x14ac:dyDescent="0.2">
      <c r="J36" s="197"/>
      <c r="K36" s="197"/>
      <c r="L36" s="197"/>
      <c r="M36" s="197"/>
      <c r="N36" s="197"/>
      <c r="O36" s="197"/>
      <c r="P36" s="197"/>
      <c r="Q36" s="197"/>
      <c r="R36" s="192"/>
      <c r="U36" s="183">
        <v>2049</v>
      </c>
      <c r="X36" s="192"/>
      <c r="Y36" s="192"/>
      <c r="Z36" s="192"/>
      <c r="AA36" s="192"/>
      <c r="AB36" s="192"/>
      <c r="AC36" s="192"/>
      <c r="IP36" s="36"/>
    </row>
    <row r="37" spans="1:250" ht="21" customHeight="1" x14ac:dyDescent="0.2">
      <c r="J37" s="197"/>
      <c r="K37" s="197"/>
      <c r="L37" s="197"/>
      <c r="M37" s="197"/>
      <c r="N37" s="197"/>
      <c r="O37" s="197"/>
      <c r="P37" s="197"/>
      <c r="Q37" s="197"/>
      <c r="R37" s="192"/>
      <c r="U37" s="183">
        <v>2050</v>
      </c>
      <c r="X37" s="192"/>
      <c r="Y37" s="192"/>
      <c r="Z37" s="192"/>
      <c r="AA37" s="192"/>
      <c r="AB37" s="192"/>
      <c r="AC37" s="192"/>
      <c r="IP37" s="36"/>
    </row>
    <row r="38" spans="1:250" ht="18" customHeight="1" x14ac:dyDescent="0.2">
      <c r="J38" s="197"/>
      <c r="K38" s="197"/>
      <c r="L38" s="197"/>
      <c r="M38" s="197"/>
      <c r="N38" s="197"/>
      <c r="O38" s="197"/>
      <c r="P38" s="197"/>
      <c r="Q38" s="197"/>
      <c r="R38" s="192"/>
      <c r="U38" s="183">
        <v>2051</v>
      </c>
      <c r="X38" s="192"/>
      <c r="Y38" s="192"/>
      <c r="Z38" s="192"/>
      <c r="AA38" s="192"/>
      <c r="AB38" s="192"/>
      <c r="AC38" s="192"/>
      <c r="IP38" s="36"/>
    </row>
    <row r="39" spans="1:250" ht="18" customHeight="1" x14ac:dyDescent="0.2">
      <c r="J39" s="197"/>
      <c r="K39" s="197"/>
      <c r="L39" s="197"/>
      <c r="M39" s="197"/>
      <c r="N39" s="197"/>
      <c r="O39" s="197"/>
      <c r="P39" s="197"/>
      <c r="Q39" s="197"/>
      <c r="R39" s="192"/>
      <c r="U39" s="183">
        <v>2052</v>
      </c>
      <c r="X39" s="192"/>
      <c r="Y39" s="192"/>
      <c r="Z39" s="192"/>
      <c r="AA39" s="192"/>
      <c r="AB39" s="192"/>
      <c r="AC39" s="192"/>
      <c r="IP39" s="36"/>
    </row>
    <row r="40" spans="1:250" ht="18" customHeight="1" x14ac:dyDescent="0.2">
      <c r="J40" s="197"/>
      <c r="K40" s="197"/>
      <c r="L40" s="197"/>
      <c r="M40" s="197"/>
      <c r="N40" s="197"/>
      <c r="O40" s="197"/>
      <c r="P40" s="197"/>
      <c r="Q40" s="197"/>
      <c r="R40" s="192"/>
      <c r="U40" s="183">
        <v>2053</v>
      </c>
      <c r="X40" s="192"/>
      <c r="Y40" s="192"/>
      <c r="Z40" s="192"/>
      <c r="AA40" s="192"/>
      <c r="AB40" s="192"/>
      <c r="AC40" s="192"/>
      <c r="IP40" s="36"/>
    </row>
    <row r="41" spans="1:250" ht="18" customHeight="1" x14ac:dyDescent="0.2">
      <c r="J41" s="191"/>
      <c r="K41" s="191"/>
      <c r="L41" s="191"/>
      <c r="M41" s="191"/>
      <c r="N41" s="191"/>
      <c r="O41" s="191"/>
      <c r="P41" s="191"/>
      <c r="Q41" s="191"/>
      <c r="R41" s="192"/>
      <c r="U41" s="183">
        <v>2054</v>
      </c>
      <c r="X41" s="192"/>
      <c r="Y41" s="192"/>
      <c r="Z41" s="192"/>
      <c r="AA41" s="192"/>
      <c r="AB41" s="192"/>
      <c r="AC41" s="192"/>
      <c r="IP41" s="36"/>
    </row>
    <row r="42" spans="1:250" x14ac:dyDescent="0.2">
      <c r="J42" s="191"/>
      <c r="K42" s="191"/>
      <c r="L42" s="191"/>
      <c r="M42" s="191"/>
      <c r="N42" s="191"/>
      <c r="O42" s="191"/>
      <c r="P42" s="191"/>
      <c r="Q42" s="191"/>
      <c r="R42" s="192"/>
      <c r="U42" s="183">
        <v>2055</v>
      </c>
      <c r="X42" s="192"/>
      <c r="Y42" s="192"/>
      <c r="Z42" s="192"/>
      <c r="AA42" s="192"/>
      <c r="AB42" s="192"/>
      <c r="AC42" s="192"/>
      <c r="IP42" s="36"/>
    </row>
    <row r="43" spans="1:250" x14ac:dyDescent="0.2">
      <c r="J43" s="191"/>
      <c r="K43" s="191"/>
      <c r="L43" s="191"/>
      <c r="M43" s="191"/>
      <c r="N43" s="191"/>
      <c r="O43" s="191"/>
      <c r="P43" s="191"/>
      <c r="Q43" s="191"/>
      <c r="R43" s="192"/>
      <c r="U43" s="183">
        <v>2056</v>
      </c>
      <c r="X43" s="192"/>
      <c r="Y43" s="192"/>
      <c r="Z43" s="192"/>
      <c r="AA43" s="192"/>
      <c r="AB43" s="192"/>
      <c r="AC43" s="192"/>
      <c r="IP43" s="36"/>
    </row>
    <row r="44" spans="1:250" x14ac:dyDescent="0.2">
      <c r="J44" s="191"/>
      <c r="K44" s="191"/>
      <c r="L44" s="191"/>
      <c r="M44" s="191"/>
      <c r="N44" s="191"/>
      <c r="O44" s="191"/>
      <c r="P44" s="191"/>
      <c r="Q44" s="191"/>
      <c r="R44" s="192"/>
      <c r="U44" s="183">
        <v>2057</v>
      </c>
      <c r="X44" s="192"/>
      <c r="Y44" s="192"/>
      <c r="Z44" s="192"/>
      <c r="AA44" s="192"/>
      <c r="AB44" s="192"/>
      <c r="AC44" s="192"/>
      <c r="IP44" s="36"/>
    </row>
    <row r="45" spans="1:250" x14ac:dyDescent="0.2">
      <c r="J45" s="191"/>
      <c r="K45" s="191"/>
      <c r="L45" s="191"/>
      <c r="M45" s="191"/>
      <c r="N45" s="191"/>
      <c r="O45" s="191"/>
      <c r="P45" s="191"/>
      <c r="Q45" s="191"/>
      <c r="R45" s="192"/>
      <c r="U45" s="183">
        <v>2058</v>
      </c>
      <c r="X45" s="192"/>
      <c r="Y45" s="192"/>
      <c r="Z45" s="192"/>
      <c r="AA45" s="192"/>
      <c r="AB45" s="192"/>
      <c r="AC45" s="192"/>
      <c r="IP45" s="36"/>
    </row>
    <row r="46" spans="1:250" x14ac:dyDescent="0.2">
      <c r="J46" s="191"/>
      <c r="K46" s="191"/>
      <c r="L46" s="191"/>
      <c r="M46" s="191"/>
      <c r="N46" s="191"/>
      <c r="O46" s="191"/>
      <c r="P46" s="191"/>
      <c r="Q46" s="191"/>
      <c r="R46" s="192"/>
      <c r="U46" s="183">
        <v>2059</v>
      </c>
      <c r="X46" s="192"/>
      <c r="Y46" s="192"/>
      <c r="Z46" s="192"/>
      <c r="AA46" s="192"/>
      <c r="AB46" s="192"/>
      <c r="AC46" s="192"/>
      <c r="IP46" s="36"/>
    </row>
    <row r="47" spans="1:250" x14ac:dyDescent="0.2">
      <c r="J47" s="191"/>
      <c r="K47" s="191"/>
      <c r="L47" s="191"/>
      <c r="M47" s="191"/>
      <c r="N47" s="191"/>
      <c r="O47" s="191"/>
      <c r="P47" s="191"/>
      <c r="Q47" s="191"/>
      <c r="R47" s="192"/>
      <c r="U47" s="183">
        <v>2060</v>
      </c>
      <c r="X47" s="192"/>
      <c r="Y47" s="192"/>
      <c r="Z47" s="192"/>
      <c r="AA47" s="192"/>
      <c r="AB47" s="192"/>
      <c r="AC47" s="192"/>
      <c r="IP47" s="36"/>
    </row>
    <row r="48" spans="1:250" x14ac:dyDescent="0.2">
      <c r="J48" s="191"/>
      <c r="K48" s="191"/>
      <c r="L48" s="191"/>
      <c r="M48" s="191"/>
      <c r="N48" s="191"/>
      <c r="O48" s="191"/>
      <c r="P48" s="191"/>
      <c r="Q48" s="191"/>
      <c r="R48" s="192"/>
      <c r="U48" s="183">
        <v>2061</v>
      </c>
      <c r="X48" s="192"/>
      <c r="Y48" s="192"/>
      <c r="Z48" s="192"/>
      <c r="AA48" s="192"/>
      <c r="AB48" s="192"/>
      <c r="AC48" s="192"/>
      <c r="IP48" s="36"/>
    </row>
    <row r="49" spans="10:250" x14ac:dyDescent="0.2">
      <c r="J49" s="190"/>
      <c r="K49" s="190"/>
      <c r="L49" s="190"/>
      <c r="M49" s="190"/>
      <c r="N49" s="190"/>
      <c r="O49" s="190"/>
      <c r="P49" s="190"/>
      <c r="Q49" s="190"/>
      <c r="R49" s="192"/>
      <c r="U49" s="183">
        <v>2062</v>
      </c>
      <c r="X49" s="192"/>
      <c r="Y49" s="192"/>
      <c r="Z49" s="192"/>
      <c r="AA49" s="192"/>
      <c r="AB49" s="192"/>
      <c r="AC49" s="192"/>
      <c r="IP49" s="36"/>
    </row>
    <row r="50" spans="10:250" x14ac:dyDescent="0.2">
      <c r="J50" s="190"/>
      <c r="K50" s="190"/>
      <c r="L50" s="190"/>
      <c r="M50" s="190"/>
      <c r="N50" s="190"/>
      <c r="O50" s="190"/>
      <c r="P50" s="190"/>
      <c r="Q50" s="190"/>
      <c r="R50" s="192"/>
      <c r="U50" s="183">
        <v>2063</v>
      </c>
      <c r="X50" s="192"/>
      <c r="Y50" s="192"/>
      <c r="Z50" s="192"/>
      <c r="AA50" s="192"/>
      <c r="AB50" s="192"/>
      <c r="AC50" s="192"/>
      <c r="IP50" s="36"/>
    </row>
    <row r="51" spans="10:250" x14ac:dyDescent="0.2">
      <c r="J51" s="190"/>
      <c r="K51" s="190"/>
      <c r="L51" s="190"/>
      <c r="M51" s="190"/>
      <c r="N51" s="190"/>
      <c r="O51" s="190"/>
      <c r="P51" s="190"/>
      <c r="Q51" s="190"/>
      <c r="R51" s="192"/>
      <c r="U51" s="183">
        <v>2064</v>
      </c>
      <c r="X51" s="192"/>
      <c r="Y51" s="192"/>
      <c r="Z51" s="192"/>
      <c r="AA51" s="192"/>
      <c r="AB51" s="192"/>
      <c r="AC51" s="192"/>
      <c r="IP51" s="36"/>
    </row>
    <row r="52" spans="10:250" x14ac:dyDescent="0.2">
      <c r="J52" s="190"/>
      <c r="K52" s="190"/>
      <c r="L52" s="190"/>
      <c r="M52" s="190"/>
      <c r="N52" s="190"/>
      <c r="O52" s="190"/>
      <c r="P52" s="190"/>
      <c r="Q52" s="190"/>
      <c r="R52" s="192"/>
      <c r="U52" s="183">
        <v>2065</v>
      </c>
      <c r="X52" s="192"/>
      <c r="Y52" s="192"/>
      <c r="Z52" s="192"/>
      <c r="AA52" s="192"/>
      <c r="AB52" s="192"/>
      <c r="AC52" s="192"/>
      <c r="IP52" s="36"/>
    </row>
    <row r="53" spans="10:250" x14ac:dyDescent="0.2">
      <c r="J53" s="190"/>
      <c r="K53" s="190"/>
      <c r="L53" s="190"/>
      <c r="M53" s="190"/>
      <c r="N53" s="190"/>
      <c r="O53" s="190"/>
      <c r="P53" s="190"/>
      <c r="Q53" s="190"/>
      <c r="R53" s="192"/>
      <c r="U53" s="183">
        <v>2066</v>
      </c>
      <c r="X53" s="192"/>
      <c r="Y53" s="192"/>
      <c r="Z53" s="192"/>
      <c r="AA53" s="192"/>
      <c r="AB53" s="192"/>
      <c r="AC53" s="192"/>
      <c r="IP53" s="36"/>
    </row>
    <row r="54" spans="10:250" x14ac:dyDescent="0.2">
      <c r="J54" s="190"/>
      <c r="K54" s="190"/>
      <c r="L54" s="190"/>
      <c r="M54" s="190"/>
      <c r="N54" s="190"/>
      <c r="O54" s="190"/>
      <c r="P54" s="190"/>
      <c r="Q54" s="190"/>
      <c r="R54" s="192"/>
      <c r="U54" s="183">
        <v>2067</v>
      </c>
      <c r="X54" s="192"/>
      <c r="Y54" s="192"/>
      <c r="Z54" s="192"/>
      <c r="AA54" s="192"/>
      <c r="AB54" s="192"/>
      <c r="AC54" s="192"/>
      <c r="IP54" s="36"/>
    </row>
    <row r="55" spans="10:250" x14ac:dyDescent="0.2">
      <c r="J55" s="190"/>
      <c r="K55" s="190"/>
      <c r="L55" s="190"/>
      <c r="M55" s="190"/>
      <c r="N55" s="190"/>
      <c r="O55" s="190"/>
      <c r="P55" s="190"/>
      <c r="Q55" s="190"/>
      <c r="R55" s="192"/>
      <c r="U55" s="183">
        <v>2068</v>
      </c>
      <c r="X55" s="192"/>
      <c r="Y55" s="192"/>
      <c r="Z55" s="192"/>
      <c r="AA55" s="192"/>
      <c r="AB55" s="192"/>
      <c r="AC55" s="192"/>
      <c r="IP55" s="36"/>
    </row>
    <row r="56" spans="10:250" x14ac:dyDescent="0.2">
      <c r="J56" s="190"/>
      <c r="K56" s="190"/>
      <c r="L56" s="190"/>
      <c r="M56" s="190"/>
      <c r="N56" s="190"/>
      <c r="O56" s="190"/>
      <c r="P56" s="190"/>
      <c r="Q56" s="190"/>
      <c r="R56" s="192"/>
      <c r="U56" s="183">
        <v>2069</v>
      </c>
      <c r="X56" s="192"/>
      <c r="Y56" s="192"/>
      <c r="Z56" s="192"/>
      <c r="AA56" s="192"/>
      <c r="AB56" s="192"/>
      <c r="AC56" s="192"/>
      <c r="IP56" s="36"/>
    </row>
    <row r="57" spans="10:250" x14ac:dyDescent="0.2">
      <c r="J57" s="190"/>
      <c r="K57" s="190"/>
      <c r="L57" s="190"/>
      <c r="M57" s="190"/>
      <c r="N57" s="190"/>
      <c r="O57" s="190"/>
      <c r="P57" s="190"/>
      <c r="Q57" s="190"/>
      <c r="R57" s="192"/>
      <c r="U57" s="183">
        <v>2070</v>
      </c>
      <c r="X57" s="192"/>
      <c r="Y57" s="192"/>
      <c r="Z57" s="192"/>
      <c r="AA57" s="192"/>
      <c r="AB57" s="192"/>
      <c r="AC57" s="192"/>
      <c r="IP57" s="36"/>
    </row>
    <row r="58" spans="10:250" x14ac:dyDescent="0.2">
      <c r="J58" s="190"/>
      <c r="K58" s="190"/>
      <c r="L58" s="190"/>
      <c r="M58" s="190"/>
      <c r="N58" s="190"/>
      <c r="O58" s="190"/>
      <c r="P58" s="190"/>
      <c r="Q58" s="190"/>
      <c r="R58" s="192"/>
      <c r="U58" s="183">
        <v>2071</v>
      </c>
      <c r="X58" s="192"/>
      <c r="Y58" s="192"/>
      <c r="Z58" s="192"/>
      <c r="AA58" s="192"/>
      <c r="AB58" s="192"/>
      <c r="AC58" s="192"/>
      <c r="IP58" s="36"/>
    </row>
    <row r="59" spans="10:250" x14ac:dyDescent="0.2">
      <c r="J59" s="190"/>
      <c r="K59" s="190"/>
      <c r="L59" s="190"/>
      <c r="M59" s="190"/>
      <c r="N59" s="190"/>
      <c r="O59" s="190"/>
      <c r="P59" s="190"/>
      <c r="Q59" s="190"/>
      <c r="R59" s="192"/>
      <c r="U59" s="183">
        <v>2072</v>
      </c>
      <c r="X59" s="192"/>
      <c r="Y59" s="192"/>
      <c r="Z59" s="192"/>
      <c r="AA59" s="192"/>
      <c r="AB59" s="192"/>
      <c r="AC59" s="192"/>
      <c r="IP59" s="36"/>
    </row>
    <row r="60" spans="10:250" x14ac:dyDescent="0.2">
      <c r="J60" s="190"/>
      <c r="K60" s="190"/>
      <c r="L60" s="190"/>
      <c r="M60" s="190"/>
      <c r="N60" s="190"/>
      <c r="O60" s="190"/>
      <c r="P60" s="190"/>
      <c r="Q60" s="190"/>
      <c r="R60" s="192"/>
      <c r="U60" s="183">
        <v>2073</v>
      </c>
      <c r="X60" s="192"/>
      <c r="Y60" s="192"/>
      <c r="Z60" s="192"/>
      <c r="AA60" s="192"/>
      <c r="AB60" s="192"/>
      <c r="AC60" s="192"/>
      <c r="IP60" s="36"/>
    </row>
    <row r="61" spans="10:250" x14ac:dyDescent="0.2">
      <c r="J61" s="190"/>
      <c r="K61" s="190"/>
      <c r="L61" s="190"/>
      <c r="M61" s="190"/>
      <c r="N61" s="190"/>
      <c r="O61" s="190"/>
      <c r="P61" s="190"/>
      <c r="Q61" s="190"/>
      <c r="R61" s="192"/>
      <c r="U61" s="183">
        <v>2074</v>
      </c>
      <c r="X61" s="192"/>
      <c r="Y61" s="192"/>
      <c r="Z61" s="192"/>
      <c r="AA61" s="192"/>
      <c r="AB61" s="192"/>
      <c r="AC61" s="192"/>
      <c r="IP61" s="36"/>
    </row>
    <row r="62" spans="10:250" x14ac:dyDescent="0.2">
      <c r="J62" s="190"/>
      <c r="K62" s="190"/>
      <c r="L62" s="190"/>
      <c r="M62" s="190"/>
      <c r="N62" s="190"/>
      <c r="O62" s="190"/>
      <c r="P62" s="190"/>
      <c r="Q62" s="190"/>
      <c r="R62" s="192"/>
      <c r="U62" s="183">
        <v>2075</v>
      </c>
      <c r="X62" s="192"/>
      <c r="Y62" s="192"/>
      <c r="Z62" s="192"/>
      <c r="AA62" s="192"/>
      <c r="AB62" s="192"/>
      <c r="AC62" s="192"/>
      <c r="IP62" s="36"/>
    </row>
    <row r="63" spans="10:250" x14ac:dyDescent="0.2">
      <c r="J63" s="190"/>
      <c r="K63" s="190"/>
      <c r="L63" s="190"/>
      <c r="M63" s="190"/>
      <c r="N63" s="190"/>
      <c r="O63" s="190"/>
      <c r="P63" s="190"/>
      <c r="Q63" s="190"/>
      <c r="R63" s="192"/>
      <c r="U63" s="183">
        <v>2076</v>
      </c>
      <c r="X63" s="192"/>
      <c r="Y63" s="192"/>
      <c r="Z63" s="192"/>
      <c r="AA63" s="192"/>
      <c r="AB63" s="192"/>
      <c r="AC63" s="192"/>
      <c r="IP63" s="36"/>
    </row>
    <row r="64" spans="10:250" x14ac:dyDescent="0.2">
      <c r="J64" s="190"/>
      <c r="K64" s="190"/>
      <c r="L64" s="190"/>
      <c r="M64" s="190"/>
      <c r="N64" s="190"/>
      <c r="O64" s="190"/>
      <c r="P64" s="190"/>
      <c r="Q64" s="190"/>
      <c r="R64" s="192"/>
      <c r="U64" s="183">
        <v>2077</v>
      </c>
      <c r="X64" s="192"/>
      <c r="Y64" s="192"/>
      <c r="Z64" s="192"/>
      <c r="AA64" s="192"/>
      <c r="AB64" s="192"/>
      <c r="AC64" s="192"/>
      <c r="IP64" s="36"/>
    </row>
    <row r="65" spans="10:250" x14ac:dyDescent="0.2">
      <c r="J65" s="190"/>
      <c r="K65" s="190"/>
      <c r="L65" s="190"/>
      <c r="M65" s="190"/>
      <c r="N65" s="190"/>
      <c r="O65" s="190"/>
      <c r="P65" s="190"/>
      <c r="Q65" s="190"/>
      <c r="R65" s="192"/>
      <c r="U65" s="183">
        <v>2078</v>
      </c>
      <c r="X65" s="192"/>
      <c r="Y65" s="192"/>
      <c r="Z65" s="192"/>
      <c r="AA65" s="192"/>
      <c r="AB65" s="192"/>
      <c r="AC65" s="192"/>
      <c r="IP65" s="36"/>
    </row>
    <row r="66" spans="10:250" x14ac:dyDescent="0.2">
      <c r="J66" s="190"/>
      <c r="K66" s="190"/>
      <c r="L66" s="190"/>
      <c r="M66" s="190"/>
      <c r="N66" s="190"/>
      <c r="O66" s="190"/>
      <c r="P66" s="190"/>
      <c r="Q66" s="190"/>
      <c r="R66" s="192"/>
      <c r="U66" s="183">
        <v>2079</v>
      </c>
      <c r="X66" s="192"/>
      <c r="Y66" s="192"/>
      <c r="Z66" s="192"/>
      <c r="AA66" s="192"/>
      <c r="AB66" s="192"/>
      <c r="AC66" s="192"/>
      <c r="IP66" s="36"/>
    </row>
    <row r="67" spans="10:250" x14ac:dyDescent="0.2">
      <c r="J67" s="190"/>
      <c r="K67" s="190"/>
      <c r="L67" s="190"/>
      <c r="M67" s="190"/>
      <c r="N67" s="190"/>
      <c r="O67" s="190"/>
      <c r="P67" s="190"/>
      <c r="Q67" s="190"/>
      <c r="R67" s="192"/>
      <c r="U67" s="183">
        <v>2080</v>
      </c>
      <c r="X67" s="192"/>
      <c r="Y67" s="192"/>
      <c r="Z67" s="192"/>
      <c r="AA67" s="192"/>
      <c r="AB67" s="192"/>
      <c r="AC67" s="192"/>
      <c r="IP67" s="36"/>
    </row>
    <row r="68" spans="10:250" x14ac:dyDescent="0.2">
      <c r="J68" s="190"/>
      <c r="K68" s="190"/>
      <c r="L68" s="190"/>
      <c r="M68" s="190"/>
      <c r="N68" s="190"/>
      <c r="O68" s="190"/>
      <c r="P68" s="190"/>
      <c r="Q68" s="190"/>
      <c r="R68" s="192"/>
      <c r="U68" s="183">
        <v>2081</v>
      </c>
      <c r="X68" s="192"/>
      <c r="Y68" s="192"/>
      <c r="Z68" s="192"/>
      <c r="AA68" s="192"/>
      <c r="AB68" s="192"/>
      <c r="AC68" s="192"/>
      <c r="IP68" s="36"/>
    </row>
    <row r="69" spans="10:250" x14ac:dyDescent="0.2">
      <c r="J69" s="190"/>
      <c r="K69" s="190"/>
      <c r="L69" s="190"/>
      <c r="M69" s="190"/>
      <c r="N69" s="190"/>
      <c r="O69" s="190"/>
      <c r="P69" s="190"/>
      <c r="Q69" s="190"/>
      <c r="R69" s="192"/>
      <c r="U69" s="183">
        <v>2082</v>
      </c>
      <c r="X69" s="192"/>
      <c r="Y69" s="192"/>
      <c r="Z69" s="192"/>
      <c r="AA69" s="192"/>
      <c r="AB69" s="192"/>
      <c r="AC69" s="192"/>
      <c r="IP69" s="36"/>
    </row>
    <row r="70" spans="10:250" x14ac:dyDescent="0.2">
      <c r="J70" s="190"/>
      <c r="K70" s="190"/>
      <c r="L70" s="190"/>
      <c r="M70" s="190"/>
      <c r="N70" s="190"/>
      <c r="O70" s="190"/>
      <c r="P70" s="190"/>
      <c r="Q70" s="190"/>
      <c r="R70" s="192"/>
      <c r="U70" s="183">
        <v>2083</v>
      </c>
      <c r="X70" s="192"/>
      <c r="Y70" s="192"/>
      <c r="Z70" s="192"/>
      <c r="AA70" s="192"/>
      <c r="AB70" s="192"/>
      <c r="AC70" s="192"/>
      <c r="IP70" s="36"/>
    </row>
    <row r="71" spans="10:250" x14ac:dyDescent="0.2">
      <c r="J71" s="190"/>
      <c r="K71" s="190"/>
      <c r="L71" s="190"/>
      <c r="M71" s="190"/>
      <c r="N71" s="190"/>
      <c r="O71" s="190"/>
      <c r="P71" s="190"/>
      <c r="Q71" s="190"/>
      <c r="R71" s="192"/>
      <c r="U71" s="183">
        <v>2084</v>
      </c>
      <c r="X71" s="192"/>
      <c r="Y71" s="192"/>
      <c r="Z71" s="192"/>
      <c r="AA71" s="192"/>
      <c r="AB71" s="192"/>
      <c r="AC71" s="192"/>
      <c r="IP71" s="36"/>
    </row>
    <row r="72" spans="10:250" x14ac:dyDescent="0.2">
      <c r="J72" s="190"/>
      <c r="K72" s="190"/>
      <c r="L72" s="190"/>
      <c r="M72" s="190"/>
      <c r="N72" s="190"/>
      <c r="O72" s="190"/>
      <c r="P72" s="190"/>
      <c r="Q72" s="190"/>
      <c r="R72" s="192"/>
      <c r="U72" s="183">
        <v>2085</v>
      </c>
      <c r="X72" s="192"/>
      <c r="Y72" s="192"/>
      <c r="Z72" s="192"/>
      <c r="AA72" s="192"/>
      <c r="AB72" s="192"/>
      <c r="AC72" s="192"/>
      <c r="IP72" s="36"/>
    </row>
    <row r="73" spans="10:250" x14ac:dyDescent="0.2">
      <c r="J73" s="190"/>
      <c r="K73" s="190"/>
      <c r="L73" s="190"/>
      <c r="M73" s="190"/>
      <c r="N73" s="190"/>
      <c r="O73" s="190"/>
      <c r="P73" s="190"/>
      <c r="Q73" s="190"/>
      <c r="R73" s="192"/>
      <c r="U73" s="183">
        <v>2086</v>
      </c>
      <c r="X73" s="192"/>
      <c r="Y73" s="192"/>
      <c r="Z73" s="192"/>
      <c r="AA73" s="192"/>
      <c r="AB73" s="192"/>
      <c r="AC73" s="192"/>
      <c r="IP73" s="36"/>
    </row>
    <row r="74" spans="10:250" x14ac:dyDescent="0.2">
      <c r="J74" s="190"/>
      <c r="K74" s="190"/>
      <c r="L74" s="190"/>
      <c r="M74" s="190"/>
      <c r="N74" s="190"/>
      <c r="O74" s="190"/>
      <c r="P74" s="190"/>
      <c r="Q74" s="190"/>
      <c r="R74" s="192"/>
      <c r="U74" s="183">
        <v>2087</v>
      </c>
      <c r="X74" s="192"/>
      <c r="Y74" s="192"/>
      <c r="Z74" s="192"/>
      <c r="AA74" s="192"/>
      <c r="AB74" s="192"/>
      <c r="AC74" s="192"/>
      <c r="IP74" s="36"/>
    </row>
    <row r="75" spans="10:250" x14ac:dyDescent="0.2">
      <c r="J75" s="190"/>
      <c r="K75" s="190"/>
      <c r="L75" s="190"/>
      <c r="M75" s="190"/>
      <c r="N75" s="190"/>
      <c r="O75" s="190"/>
      <c r="P75" s="190"/>
      <c r="Q75" s="190"/>
      <c r="R75" s="192"/>
      <c r="U75" s="183">
        <v>2088</v>
      </c>
      <c r="X75" s="192"/>
      <c r="Y75" s="192"/>
      <c r="Z75" s="192"/>
      <c r="AA75" s="192"/>
      <c r="AB75" s="192"/>
      <c r="AC75" s="192"/>
      <c r="IP75" s="36"/>
    </row>
    <row r="76" spans="10:250" x14ac:dyDescent="0.2">
      <c r="J76" s="190"/>
      <c r="K76" s="190"/>
      <c r="L76" s="190"/>
      <c r="M76" s="190"/>
      <c r="N76" s="190"/>
      <c r="O76" s="190"/>
      <c r="P76" s="190"/>
      <c r="Q76" s="190"/>
      <c r="R76" s="192"/>
      <c r="U76" s="183">
        <v>2089</v>
      </c>
      <c r="X76" s="192"/>
      <c r="Y76" s="192"/>
      <c r="Z76" s="192"/>
      <c r="AA76" s="192"/>
      <c r="AB76" s="192"/>
      <c r="AC76" s="192"/>
      <c r="IP76" s="36"/>
    </row>
    <row r="77" spans="10:250" x14ac:dyDescent="0.2">
      <c r="J77" s="190"/>
      <c r="K77" s="190"/>
      <c r="L77" s="190"/>
      <c r="M77" s="190"/>
      <c r="N77" s="190"/>
      <c r="O77" s="190"/>
      <c r="P77" s="190"/>
      <c r="Q77" s="190"/>
      <c r="R77" s="192"/>
      <c r="U77" s="183">
        <v>2090</v>
      </c>
      <c r="X77" s="192"/>
      <c r="Y77" s="192"/>
      <c r="Z77" s="192"/>
      <c r="AA77" s="192"/>
      <c r="AB77" s="192"/>
      <c r="AC77" s="192"/>
      <c r="IP77" s="36"/>
    </row>
    <row r="78" spans="10:250" x14ac:dyDescent="0.2">
      <c r="J78" s="190"/>
      <c r="K78" s="190"/>
      <c r="L78" s="190"/>
      <c r="M78" s="190"/>
      <c r="N78" s="190"/>
      <c r="O78" s="190"/>
      <c r="P78" s="190"/>
      <c r="Q78" s="190"/>
      <c r="R78" s="192"/>
      <c r="U78" s="183">
        <v>2091</v>
      </c>
      <c r="X78" s="192"/>
      <c r="Y78" s="192"/>
      <c r="Z78" s="192"/>
      <c r="AA78" s="192"/>
      <c r="AB78" s="192"/>
      <c r="AC78" s="192"/>
      <c r="IP78" s="36"/>
    </row>
    <row r="79" spans="10:250" x14ac:dyDescent="0.2">
      <c r="J79" s="190"/>
      <c r="K79" s="190"/>
      <c r="L79" s="190"/>
      <c r="M79" s="190"/>
      <c r="N79" s="190"/>
      <c r="O79" s="190"/>
      <c r="P79" s="190"/>
      <c r="Q79" s="190"/>
      <c r="R79" s="192"/>
      <c r="U79" s="183">
        <v>2092</v>
      </c>
      <c r="X79" s="192"/>
      <c r="Y79" s="192"/>
      <c r="Z79" s="192"/>
      <c r="AA79" s="192"/>
      <c r="AB79" s="192"/>
      <c r="AC79" s="192"/>
      <c r="IP79" s="36"/>
    </row>
    <row r="80" spans="10:250" x14ac:dyDescent="0.2">
      <c r="J80" s="190"/>
      <c r="K80" s="190"/>
      <c r="L80" s="190"/>
      <c r="M80" s="190"/>
      <c r="N80" s="190"/>
      <c r="O80" s="190"/>
      <c r="P80" s="190"/>
      <c r="Q80" s="190"/>
      <c r="R80" s="192"/>
      <c r="U80" s="183">
        <v>2093</v>
      </c>
      <c r="X80" s="192"/>
      <c r="Y80" s="192"/>
      <c r="Z80" s="192"/>
      <c r="AA80" s="192"/>
      <c r="AB80" s="192"/>
      <c r="AC80" s="192"/>
      <c r="IP80" s="36"/>
    </row>
    <row r="81" spans="10:250" x14ac:dyDescent="0.2">
      <c r="J81" s="190"/>
      <c r="K81" s="190"/>
      <c r="L81" s="190"/>
      <c r="M81" s="190"/>
      <c r="N81" s="190"/>
      <c r="O81" s="190"/>
      <c r="P81" s="190"/>
      <c r="Q81" s="190"/>
      <c r="R81" s="192"/>
      <c r="U81" s="183">
        <v>2094</v>
      </c>
      <c r="X81" s="192"/>
      <c r="Y81" s="192"/>
      <c r="Z81" s="192"/>
      <c r="AA81" s="192"/>
      <c r="AB81" s="192"/>
      <c r="AC81" s="192"/>
      <c r="IP81" s="36"/>
    </row>
    <row r="82" spans="10:250" x14ac:dyDescent="0.2">
      <c r="J82" s="190"/>
      <c r="K82" s="190"/>
      <c r="L82" s="190"/>
      <c r="M82" s="190"/>
      <c r="N82" s="190"/>
      <c r="O82" s="190"/>
      <c r="P82" s="190"/>
      <c r="Q82" s="190"/>
      <c r="R82" s="192"/>
      <c r="U82" s="183">
        <v>2095</v>
      </c>
      <c r="X82" s="192"/>
      <c r="Y82" s="192"/>
      <c r="Z82" s="192"/>
      <c r="AA82" s="192"/>
      <c r="AB82" s="192"/>
      <c r="AC82" s="192"/>
      <c r="IP82" s="36"/>
    </row>
    <row r="83" spans="10:250" x14ac:dyDescent="0.2">
      <c r="J83" s="190"/>
      <c r="K83" s="190"/>
      <c r="L83" s="190"/>
      <c r="M83" s="190"/>
      <c r="N83" s="190"/>
      <c r="O83" s="190"/>
      <c r="P83" s="190"/>
      <c r="Q83" s="190"/>
      <c r="R83" s="192"/>
      <c r="U83" s="183">
        <v>2096</v>
      </c>
      <c r="X83" s="192"/>
      <c r="Y83" s="192"/>
      <c r="Z83" s="192"/>
      <c r="AA83" s="192"/>
      <c r="AB83" s="192"/>
      <c r="AC83" s="192"/>
      <c r="IP83" s="36"/>
    </row>
    <row r="84" spans="10:250" x14ac:dyDescent="0.2">
      <c r="J84" s="190"/>
      <c r="K84" s="190"/>
      <c r="L84" s="190"/>
      <c r="M84" s="190"/>
      <c r="N84" s="190"/>
      <c r="O84" s="190"/>
      <c r="P84" s="190"/>
      <c r="Q84" s="190"/>
      <c r="R84" s="192"/>
      <c r="U84" s="183">
        <v>2097</v>
      </c>
      <c r="X84" s="192"/>
      <c r="Y84" s="192"/>
      <c r="Z84" s="192"/>
      <c r="AA84" s="192"/>
      <c r="AB84" s="192"/>
      <c r="IP84" s="36"/>
    </row>
    <row r="85" spans="10:250" x14ac:dyDescent="0.2">
      <c r="J85" s="190"/>
      <c r="K85" s="190"/>
      <c r="L85" s="190"/>
      <c r="M85" s="190"/>
      <c r="N85" s="190"/>
      <c r="O85" s="190"/>
      <c r="P85" s="190"/>
      <c r="Q85" s="190"/>
      <c r="R85" s="192"/>
      <c r="U85" s="183">
        <v>2098</v>
      </c>
      <c r="X85" s="192"/>
      <c r="Y85" s="192"/>
      <c r="Z85" s="192"/>
      <c r="AA85" s="192"/>
      <c r="AB85" s="192"/>
      <c r="IP85" s="36"/>
    </row>
    <row r="86" spans="10:250" x14ac:dyDescent="0.2">
      <c r="J86" s="190"/>
      <c r="K86" s="190"/>
      <c r="L86" s="190"/>
      <c r="M86" s="190"/>
      <c r="N86" s="190"/>
      <c r="O86" s="190"/>
      <c r="P86" s="190"/>
      <c r="Q86" s="190"/>
      <c r="R86" s="192"/>
      <c r="U86" s="183">
        <v>2099</v>
      </c>
      <c r="X86" s="192"/>
      <c r="Y86" s="192"/>
      <c r="Z86" s="192"/>
      <c r="AA86" s="192"/>
      <c r="AB86" s="192"/>
      <c r="IP86" s="36"/>
    </row>
    <row r="87" spans="10:250" x14ac:dyDescent="0.2">
      <c r="J87" s="190"/>
      <c r="K87" s="190"/>
      <c r="L87" s="190"/>
      <c r="M87" s="190"/>
      <c r="N87" s="190"/>
      <c r="O87" s="190"/>
      <c r="P87" s="190"/>
      <c r="Q87" s="190"/>
      <c r="R87" s="192"/>
      <c r="U87" s="183">
        <v>2097</v>
      </c>
      <c r="X87" s="192"/>
      <c r="Y87" s="192"/>
      <c r="Z87" s="192"/>
      <c r="AA87" s="192"/>
      <c r="AB87" s="192"/>
    </row>
    <row r="88" spans="10:250" x14ac:dyDescent="0.2">
      <c r="J88" s="190"/>
      <c r="K88" s="190"/>
      <c r="L88" s="190"/>
      <c r="M88" s="190"/>
      <c r="N88" s="190"/>
      <c r="O88" s="190"/>
      <c r="P88" s="190"/>
      <c r="Q88" s="190"/>
      <c r="R88" s="192"/>
      <c r="U88" s="183">
        <v>2024</v>
      </c>
      <c r="X88" s="192"/>
      <c r="Y88" s="192"/>
      <c r="Z88" s="192"/>
      <c r="AA88" s="192"/>
      <c r="AB88" s="192"/>
    </row>
    <row r="89" spans="10:250" x14ac:dyDescent="0.2">
      <c r="J89" s="190"/>
      <c r="K89" s="190"/>
      <c r="L89" s="190"/>
      <c r="M89" s="190"/>
      <c r="N89" s="190"/>
      <c r="O89" s="190"/>
      <c r="P89" s="190"/>
      <c r="Q89" s="190"/>
      <c r="R89" s="192"/>
      <c r="X89" s="192"/>
      <c r="Y89" s="192"/>
      <c r="Z89" s="192"/>
      <c r="AA89" s="192"/>
      <c r="AB89" s="192"/>
    </row>
    <row r="90" spans="10:250" x14ac:dyDescent="0.2">
      <c r="J90" s="190"/>
      <c r="K90" s="190"/>
      <c r="L90" s="190"/>
      <c r="M90" s="190"/>
      <c r="N90" s="190"/>
      <c r="O90" s="190"/>
      <c r="P90" s="190"/>
      <c r="Q90" s="190"/>
      <c r="R90" s="192"/>
      <c r="X90" s="192"/>
      <c r="Y90" s="192"/>
      <c r="Z90" s="192"/>
      <c r="AA90" s="192"/>
      <c r="AB90" s="192"/>
    </row>
    <row r="91" spans="10:250" x14ac:dyDescent="0.2">
      <c r="J91" s="190"/>
      <c r="K91" s="190"/>
      <c r="L91" s="190"/>
      <c r="M91" s="190"/>
      <c r="N91" s="190"/>
      <c r="O91" s="190"/>
      <c r="P91" s="190"/>
      <c r="Q91" s="190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</row>
    <row r="92" spans="10:250" x14ac:dyDescent="0.2">
      <c r="J92" s="190"/>
      <c r="K92" s="190"/>
      <c r="L92" s="190"/>
      <c r="M92" s="190"/>
      <c r="N92" s="190"/>
      <c r="O92" s="190"/>
      <c r="P92" s="190"/>
      <c r="Q92" s="190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</row>
    <row r="93" spans="10:250" x14ac:dyDescent="0.2">
      <c r="J93" s="190"/>
      <c r="K93" s="190"/>
      <c r="L93" s="190"/>
      <c r="M93" s="190"/>
      <c r="N93" s="190"/>
      <c r="O93" s="190"/>
      <c r="P93" s="190"/>
      <c r="Q93" s="190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</row>
    <row r="94" spans="10:250" x14ac:dyDescent="0.2">
      <c r="J94" s="190"/>
      <c r="K94" s="190"/>
      <c r="L94" s="190"/>
      <c r="M94" s="190"/>
      <c r="N94" s="190"/>
      <c r="O94" s="190"/>
      <c r="P94" s="190"/>
      <c r="Q94" s="190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</row>
    <row r="95" spans="10:250" x14ac:dyDescent="0.2">
      <c r="J95" s="190"/>
      <c r="K95" s="190"/>
      <c r="L95" s="190"/>
      <c r="M95" s="190"/>
      <c r="N95" s="190"/>
      <c r="O95" s="190"/>
      <c r="P95" s="190"/>
      <c r="Q95" s="190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</row>
    <row r="96" spans="10:250" x14ac:dyDescent="0.2">
      <c r="J96" s="190"/>
      <c r="K96" s="190"/>
      <c r="L96" s="190"/>
      <c r="M96" s="190"/>
      <c r="N96" s="190"/>
      <c r="O96" s="190"/>
      <c r="P96" s="190"/>
      <c r="Q96" s="190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</row>
    <row r="97" spans="10:28" x14ac:dyDescent="0.2">
      <c r="J97" s="190"/>
      <c r="K97" s="190"/>
      <c r="L97" s="190"/>
      <c r="M97" s="190"/>
      <c r="N97" s="190"/>
      <c r="O97" s="190"/>
      <c r="P97" s="190"/>
      <c r="Q97" s="190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</row>
    <row r="98" spans="10:28" x14ac:dyDescent="0.2">
      <c r="J98" s="190"/>
      <c r="K98" s="190"/>
      <c r="L98" s="190"/>
      <c r="M98" s="190"/>
      <c r="N98" s="190"/>
      <c r="O98" s="190"/>
      <c r="P98" s="190"/>
      <c r="Q98" s="190"/>
      <c r="R98" s="192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</row>
  </sheetData>
  <sheetProtection selectLockedCells="1"/>
  <dataConsolidate/>
  <mergeCells count="43">
    <mergeCell ref="C18:G18"/>
    <mergeCell ref="C19:G19"/>
    <mergeCell ref="J19:Q19"/>
    <mergeCell ref="J8:P8"/>
    <mergeCell ref="A1:H1"/>
    <mergeCell ref="I1:R1"/>
    <mergeCell ref="J6:Q6"/>
    <mergeCell ref="J7:Q7"/>
    <mergeCell ref="A9:H10"/>
    <mergeCell ref="J9:Q9"/>
    <mergeCell ref="J23:Q23"/>
    <mergeCell ref="J12:Q12"/>
    <mergeCell ref="J22:Q22"/>
    <mergeCell ref="J21:Q21"/>
    <mergeCell ref="J10:Q10"/>
    <mergeCell ref="J13:Q13"/>
    <mergeCell ref="J11:Q11"/>
    <mergeCell ref="J18:Q18"/>
    <mergeCell ref="J17:Q17"/>
    <mergeCell ref="J15:Q15"/>
    <mergeCell ref="J16:Q16"/>
    <mergeCell ref="J14:Q14"/>
    <mergeCell ref="J24:Q24"/>
    <mergeCell ref="B31:H31"/>
    <mergeCell ref="J33:Q33"/>
    <mergeCell ref="J25:Q25"/>
    <mergeCell ref="J26:Q26"/>
    <mergeCell ref="J27:Q27"/>
    <mergeCell ref="B28:H28"/>
    <mergeCell ref="J28:Q28"/>
    <mergeCell ref="B30:H30"/>
    <mergeCell ref="B32:H32"/>
    <mergeCell ref="J29:Q29"/>
    <mergeCell ref="B29:H29"/>
    <mergeCell ref="J34:Q34"/>
    <mergeCell ref="J30:Q30"/>
    <mergeCell ref="J31:Q31"/>
    <mergeCell ref="J35:Q35"/>
    <mergeCell ref="J40:Q40"/>
    <mergeCell ref="J36:Q36"/>
    <mergeCell ref="J37:Q37"/>
    <mergeCell ref="J38:Q38"/>
    <mergeCell ref="J39:Q39"/>
  </mergeCells>
  <phoneticPr fontId="0" type="noConversion"/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61"/>
  <sheetViews>
    <sheetView zoomScale="85" zoomScaleNormal="85" workbookViewId="0">
      <selection activeCell="B1" sqref="B1:D1"/>
    </sheetView>
  </sheetViews>
  <sheetFormatPr defaultColWidth="9.140625" defaultRowHeight="12.75" x14ac:dyDescent="0.2"/>
  <cols>
    <col min="1" max="1" width="65.5703125" style="84" customWidth="1"/>
    <col min="2" max="3" width="17.42578125" style="84" customWidth="1"/>
    <col min="4" max="4" width="10.28515625" style="84" customWidth="1"/>
    <col min="5" max="5" width="9.140625" style="84" customWidth="1"/>
    <col min="6" max="16384" width="9.140625" style="84"/>
  </cols>
  <sheetData>
    <row r="1" spans="1:4" x14ac:dyDescent="0.2">
      <c r="A1" s="83" t="s">
        <v>310</v>
      </c>
      <c r="B1" s="219" t="str">
        <f>'ФИ-Почетна'!$C$18</f>
        <v>Макпетрол АД Скопје</v>
      </c>
      <c r="C1" s="219"/>
      <c r="D1" s="219"/>
    </row>
    <row r="2" spans="1:4" x14ac:dyDescent="0.2">
      <c r="A2" s="83" t="s">
        <v>318</v>
      </c>
      <c r="B2" s="52" t="str">
        <f>'ФИ-Почетна'!$C$22</f>
        <v>01.01 - 30.06</v>
      </c>
      <c r="C2" s="85"/>
      <c r="D2" s="86"/>
    </row>
    <row r="3" spans="1:4" x14ac:dyDescent="0.2">
      <c r="A3" s="83" t="s">
        <v>315</v>
      </c>
      <c r="B3" s="52">
        <f>'ФИ-Почетна'!$C$23</f>
        <v>2024</v>
      </c>
      <c r="C3" s="85"/>
      <c r="D3" s="86"/>
    </row>
    <row r="4" spans="1:4" x14ac:dyDescent="0.2">
      <c r="A4" s="85" t="s">
        <v>319</v>
      </c>
      <c r="B4" s="58" t="str">
        <f>'ФИ-Почетна'!$C$20</f>
        <v>не</v>
      </c>
      <c r="C4" s="87"/>
      <c r="D4" s="87"/>
    </row>
    <row r="5" spans="1:4" x14ac:dyDescent="0.2">
      <c r="A5" s="85"/>
      <c r="B5" s="58"/>
      <c r="C5" s="87"/>
      <c r="D5" s="87"/>
    </row>
    <row r="6" spans="1:4" ht="18" x14ac:dyDescent="0.2">
      <c r="A6" s="222" t="s">
        <v>375</v>
      </c>
      <c r="B6" s="222"/>
      <c r="C6" s="222"/>
      <c r="D6" s="222"/>
    </row>
    <row r="7" spans="1:4" x14ac:dyDescent="0.2">
      <c r="A7" s="220" t="s">
        <v>376</v>
      </c>
      <c r="B7" s="220"/>
      <c r="C7" s="220"/>
      <c r="D7" s="220"/>
    </row>
    <row r="8" spans="1:4" ht="12.75" customHeight="1" thickBot="1" x14ac:dyDescent="0.25">
      <c r="A8" s="87"/>
      <c r="B8" s="221" t="s">
        <v>24</v>
      </c>
      <c r="C8" s="221"/>
      <c r="D8" s="221"/>
    </row>
    <row r="9" spans="1:4" s="90" customFormat="1" ht="33" customHeight="1" thickTop="1" thickBot="1" x14ac:dyDescent="0.25">
      <c r="A9" s="88" t="s">
        <v>22</v>
      </c>
      <c r="B9" s="89" t="s">
        <v>20</v>
      </c>
      <c r="C9" s="89" t="s">
        <v>36</v>
      </c>
      <c r="D9" s="89" t="s">
        <v>21</v>
      </c>
    </row>
    <row r="10" spans="1:4" ht="14.25" thickTop="1" thickBot="1" x14ac:dyDescent="0.25">
      <c r="A10" s="68" t="s">
        <v>173</v>
      </c>
      <c r="B10" s="67"/>
      <c r="C10" s="67"/>
      <c r="D10" s="67"/>
    </row>
    <row r="11" spans="1:4" ht="14.25" thickTop="1" thickBot="1" x14ac:dyDescent="0.25">
      <c r="A11" s="71" t="s">
        <v>158</v>
      </c>
      <c r="B11" s="60">
        <f>B12+B13+B18+B19+B25+B26</f>
        <v>6163519</v>
      </c>
      <c r="C11" s="60">
        <f>C12+C13+C18+C19+C25+C26</f>
        <v>7605237</v>
      </c>
      <c r="D11" s="60">
        <f t="shared" ref="D11:D35" si="0">IF(B11&lt;=0,0,C11/B11*100)</f>
        <v>123.3911504126133</v>
      </c>
    </row>
    <row r="12" spans="1:4" ht="14.25" thickTop="1" thickBot="1" x14ac:dyDescent="0.25">
      <c r="A12" s="71" t="s">
        <v>159</v>
      </c>
      <c r="B12" s="78">
        <v>3789</v>
      </c>
      <c r="C12" s="78">
        <v>5786</v>
      </c>
      <c r="D12" s="60">
        <f t="shared" si="0"/>
        <v>152.70519926101872</v>
      </c>
    </row>
    <row r="13" spans="1:4" ht="14.25" thickTop="1" thickBot="1" x14ac:dyDescent="0.25">
      <c r="A13" s="71" t="s">
        <v>292</v>
      </c>
      <c r="B13" s="60">
        <f>SUM(B14:B17)</f>
        <v>4350024</v>
      </c>
      <c r="C13" s="60">
        <f>SUM(C14:C17)</f>
        <v>4392839</v>
      </c>
      <c r="D13" s="60">
        <f t="shared" si="0"/>
        <v>100.98424744323249</v>
      </c>
    </row>
    <row r="14" spans="1:4" ht="14.25" thickTop="1" thickBot="1" x14ac:dyDescent="0.25">
      <c r="A14" s="72" t="s">
        <v>296</v>
      </c>
      <c r="B14" s="62">
        <v>3399954</v>
      </c>
      <c r="C14" s="62">
        <v>3371528</v>
      </c>
      <c r="D14" s="61">
        <f t="shared" si="0"/>
        <v>99.163929864933465</v>
      </c>
    </row>
    <row r="15" spans="1:4" ht="27" thickTop="1" thickBot="1" x14ac:dyDescent="0.25">
      <c r="A15" s="72" t="s">
        <v>258</v>
      </c>
      <c r="B15" s="62">
        <v>679985</v>
      </c>
      <c r="C15" s="62">
        <v>627518</v>
      </c>
      <c r="D15" s="61">
        <f t="shared" si="0"/>
        <v>92.284094502084599</v>
      </c>
    </row>
    <row r="16" spans="1:4" ht="14.25" thickTop="1" thickBot="1" x14ac:dyDescent="0.25">
      <c r="A16" s="72" t="s">
        <v>259</v>
      </c>
      <c r="B16" s="171">
        <v>0</v>
      </c>
      <c r="C16" s="62">
        <v>0</v>
      </c>
      <c r="D16" s="61">
        <f t="shared" si="0"/>
        <v>0</v>
      </c>
    </row>
    <row r="17" spans="1:5" ht="14.25" thickTop="1" thickBot="1" x14ac:dyDescent="0.25">
      <c r="A17" s="72" t="s">
        <v>162</v>
      </c>
      <c r="B17" s="62">
        <v>270085</v>
      </c>
      <c r="C17" s="62">
        <v>393793</v>
      </c>
      <c r="D17" s="61">
        <f t="shared" si="0"/>
        <v>145.80335820204752</v>
      </c>
    </row>
    <row r="18" spans="1:5" ht="14.25" thickTop="1" thickBot="1" x14ac:dyDescent="0.25">
      <c r="A18" s="71" t="s">
        <v>293</v>
      </c>
      <c r="B18" s="78">
        <v>25579</v>
      </c>
      <c r="C18" s="78">
        <v>25214</v>
      </c>
      <c r="D18" s="60">
        <f t="shared" si="0"/>
        <v>98.573048203604515</v>
      </c>
    </row>
    <row r="19" spans="1:5" ht="14.25" thickTop="1" thickBot="1" x14ac:dyDescent="0.25">
      <c r="A19" s="71" t="s">
        <v>294</v>
      </c>
      <c r="B19" s="60">
        <f>SUM(B20:B24)</f>
        <v>1784127</v>
      </c>
      <c r="C19" s="60">
        <f>SUM(C20:C24)</f>
        <v>3181398</v>
      </c>
      <c r="D19" s="60">
        <f t="shared" si="0"/>
        <v>178.31679022849832</v>
      </c>
    </row>
    <row r="20" spans="1:5" ht="14.25" thickTop="1" thickBot="1" x14ac:dyDescent="0.25">
      <c r="A20" s="72" t="s">
        <v>160</v>
      </c>
      <c r="B20" s="62">
        <v>310240</v>
      </c>
      <c r="C20" s="62">
        <v>310240</v>
      </c>
      <c r="D20" s="61">
        <f t="shared" si="0"/>
        <v>100</v>
      </c>
    </row>
    <row r="21" spans="1:5" ht="14.25" thickTop="1" thickBot="1" x14ac:dyDescent="0.25">
      <c r="A21" s="72" t="s">
        <v>161</v>
      </c>
      <c r="B21" s="62">
        <v>536118</v>
      </c>
      <c r="C21" s="62">
        <v>536118</v>
      </c>
      <c r="D21" s="61">
        <f t="shared" si="0"/>
        <v>100</v>
      </c>
    </row>
    <row r="22" spans="1:5" ht="14.25" thickTop="1" thickBot="1" x14ac:dyDescent="0.25">
      <c r="A22" s="72" t="s">
        <v>260</v>
      </c>
      <c r="B22" s="62">
        <v>525</v>
      </c>
      <c r="C22" s="62">
        <v>407</v>
      </c>
      <c r="D22" s="61">
        <f t="shared" si="0"/>
        <v>77.523809523809533</v>
      </c>
    </row>
    <row r="23" spans="1:5" ht="14.25" thickTop="1" thickBot="1" x14ac:dyDescent="0.25">
      <c r="A23" s="72" t="s">
        <v>163</v>
      </c>
      <c r="B23" s="62">
        <v>937244</v>
      </c>
      <c r="C23" s="62">
        <v>2334633</v>
      </c>
      <c r="D23" s="61">
        <f t="shared" si="0"/>
        <v>249.09553968870432</v>
      </c>
    </row>
    <row r="24" spans="1:5" ht="14.25" thickTop="1" thickBot="1" x14ac:dyDescent="0.25">
      <c r="A24" s="72" t="s">
        <v>261</v>
      </c>
      <c r="B24" s="171">
        <v>0</v>
      </c>
      <c r="C24" s="62">
        <v>0</v>
      </c>
      <c r="D24" s="61">
        <f t="shared" si="0"/>
        <v>0</v>
      </c>
    </row>
    <row r="25" spans="1:5" ht="15.75" customHeight="1" thickTop="1" thickBot="1" x14ac:dyDescent="0.25">
      <c r="A25" s="71" t="s">
        <v>295</v>
      </c>
      <c r="B25" s="173">
        <v>0</v>
      </c>
      <c r="C25" s="78">
        <v>0</v>
      </c>
      <c r="D25" s="60">
        <f t="shared" si="0"/>
        <v>0</v>
      </c>
    </row>
    <row r="26" spans="1:5" ht="14.25" thickTop="1" thickBot="1" x14ac:dyDescent="0.25">
      <c r="A26" s="71" t="s">
        <v>164</v>
      </c>
      <c r="B26" s="173">
        <v>0</v>
      </c>
      <c r="C26" s="78">
        <v>0</v>
      </c>
      <c r="D26" s="60">
        <f t="shared" si="0"/>
        <v>0</v>
      </c>
    </row>
    <row r="27" spans="1:5" ht="14.25" thickTop="1" thickBot="1" x14ac:dyDescent="0.25">
      <c r="A27" s="71" t="s">
        <v>171</v>
      </c>
      <c r="B27" s="60">
        <f>SUM(B28:B33)</f>
        <v>3046157</v>
      </c>
      <c r="C27" s="60">
        <f>SUM(C28:C33)</f>
        <v>2407604</v>
      </c>
      <c r="D27" s="60">
        <f t="shared" si="0"/>
        <v>79.037423218829488</v>
      </c>
    </row>
    <row r="28" spans="1:5" ht="14.25" thickTop="1" thickBot="1" x14ac:dyDescent="0.25">
      <c r="A28" s="73" t="s">
        <v>165</v>
      </c>
      <c r="B28" s="62">
        <v>1057274</v>
      </c>
      <c r="C28" s="62">
        <v>1225149</v>
      </c>
      <c r="D28" s="61">
        <f t="shared" si="0"/>
        <v>115.8780978251617</v>
      </c>
    </row>
    <row r="29" spans="1:5" ht="15.75" customHeight="1" thickTop="1" thickBot="1" x14ac:dyDescent="0.25">
      <c r="A29" s="73" t="s">
        <v>166</v>
      </c>
      <c r="B29" s="62">
        <v>387578</v>
      </c>
      <c r="C29" s="62">
        <v>472098</v>
      </c>
      <c r="D29" s="61">
        <f t="shared" si="0"/>
        <v>121.8072233202091</v>
      </c>
    </row>
    <row r="30" spans="1:5" ht="14.25" thickTop="1" thickBot="1" x14ac:dyDescent="0.25">
      <c r="A30" s="73" t="s">
        <v>167</v>
      </c>
      <c r="B30" s="62">
        <v>488295</v>
      </c>
      <c r="C30" s="62">
        <v>250868</v>
      </c>
      <c r="D30" s="61">
        <f t="shared" si="0"/>
        <v>51.376319642838851</v>
      </c>
      <c r="E30" s="189"/>
    </row>
    <row r="31" spans="1:5" ht="14.25" thickTop="1" thickBot="1" x14ac:dyDescent="0.25">
      <c r="A31" s="73" t="s">
        <v>168</v>
      </c>
      <c r="B31" s="62">
        <v>0</v>
      </c>
      <c r="C31" s="62">
        <v>0</v>
      </c>
      <c r="D31" s="61">
        <f t="shared" si="0"/>
        <v>0</v>
      </c>
      <c r="E31" s="189"/>
    </row>
    <row r="32" spans="1:5" ht="14.25" thickTop="1" thickBot="1" x14ac:dyDescent="0.25">
      <c r="A32" s="73" t="s">
        <v>169</v>
      </c>
      <c r="B32" s="195">
        <v>938415</v>
      </c>
      <c r="C32" s="62">
        <v>305709</v>
      </c>
      <c r="D32" s="61">
        <f t="shared" si="0"/>
        <v>32.577164687265231</v>
      </c>
      <c r="E32" s="189"/>
    </row>
    <row r="33" spans="1:6" ht="14.25" thickTop="1" thickBot="1" x14ac:dyDescent="0.25">
      <c r="A33" s="73" t="s">
        <v>300</v>
      </c>
      <c r="B33" s="62">
        <v>174595</v>
      </c>
      <c r="C33" s="62">
        <v>153780</v>
      </c>
      <c r="D33" s="61">
        <f t="shared" si="0"/>
        <v>88.078123657607605</v>
      </c>
      <c r="E33" s="189"/>
    </row>
    <row r="34" spans="1:6" ht="14.25" thickTop="1" thickBot="1" x14ac:dyDescent="0.25">
      <c r="A34" s="74" t="s">
        <v>172</v>
      </c>
      <c r="B34" s="60">
        <f>B11+B27</f>
        <v>9209676</v>
      </c>
      <c r="C34" s="60">
        <f>C11+C27</f>
        <v>10012841</v>
      </c>
      <c r="D34" s="60">
        <f t="shared" si="0"/>
        <v>108.72088225470691</v>
      </c>
      <c r="E34" s="189"/>
      <c r="F34" s="181"/>
    </row>
    <row r="35" spans="1:6" ht="14.25" thickTop="1" thickBot="1" x14ac:dyDescent="0.25">
      <c r="A35" s="34" t="s">
        <v>170</v>
      </c>
      <c r="B35" s="62">
        <v>565530</v>
      </c>
      <c r="C35" s="62">
        <v>546944</v>
      </c>
      <c r="D35" s="61">
        <f t="shared" si="0"/>
        <v>96.713525365586264</v>
      </c>
      <c r="E35" s="189"/>
      <c r="F35" s="181"/>
    </row>
    <row r="36" spans="1:6" ht="14.25" thickTop="1" thickBot="1" x14ac:dyDescent="0.25">
      <c r="A36" s="66" t="s">
        <v>262</v>
      </c>
      <c r="B36" s="172"/>
      <c r="C36" s="65"/>
      <c r="D36" s="65"/>
    </row>
    <row r="37" spans="1:6" ht="14.25" thickTop="1" thickBot="1" x14ac:dyDescent="0.25">
      <c r="A37" s="75" t="s">
        <v>263</v>
      </c>
      <c r="B37" s="60">
        <f>(SUM(B38:B41))</f>
        <v>7786987</v>
      </c>
      <c r="C37" s="60">
        <f>(SUM(C38:C41))</f>
        <v>8189318</v>
      </c>
      <c r="D37" s="60">
        <f t="shared" ref="D37:D57" si="1">IF(B37&lt;=0,0,C37/B37*100)</f>
        <v>105.16670953733454</v>
      </c>
    </row>
    <row r="38" spans="1:6" ht="14.25" thickTop="1" thickBot="1" x14ac:dyDescent="0.25">
      <c r="A38" s="72" t="s">
        <v>297</v>
      </c>
      <c r="B38" s="62">
        <v>3824536</v>
      </c>
      <c r="C38" s="62">
        <v>4319536</v>
      </c>
      <c r="D38" s="61">
        <f t="shared" si="1"/>
        <v>112.94274651879338</v>
      </c>
    </row>
    <row r="39" spans="1:6" ht="14.25" thickTop="1" thickBot="1" x14ac:dyDescent="0.25">
      <c r="A39" s="76" t="s">
        <v>175</v>
      </c>
      <c r="B39" s="62">
        <v>1515845</v>
      </c>
      <c r="C39" s="62">
        <v>1824418</v>
      </c>
      <c r="D39" s="61">
        <f t="shared" si="1"/>
        <v>120.35650082957031</v>
      </c>
    </row>
    <row r="40" spans="1:6" ht="14.25" thickTop="1" thickBot="1" x14ac:dyDescent="0.25">
      <c r="A40" s="72" t="s">
        <v>128</v>
      </c>
      <c r="B40" s="62">
        <v>2446606</v>
      </c>
      <c r="C40" s="62">
        <v>2045364</v>
      </c>
      <c r="D40" s="61">
        <f t="shared" si="1"/>
        <v>83.600056568160142</v>
      </c>
    </row>
    <row r="41" spans="1:6" ht="14.25" thickTop="1" thickBot="1" x14ac:dyDescent="0.25">
      <c r="A41" s="72" t="s">
        <v>176</v>
      </c>
      <c r="B41" s="171">
        <v>0</v>
      </c>
      <c r="C41" s="62">
        <v>0</v>
      </c>
      <c r="D41" s="61">
        <f t="shared" si="1"/>
        <v>0</v>
      </c>
    </row>
    <row r="42" spans="1:6" ht="14.25" thickTop="1" thickBot="1" x14ac:dyDescent="0.25">
      <c r="A42" s="77" t="s">
        <v>183</v>
      </c>
      <c r="B42" s="60">
        <f>B43+B51</f>
        <v>1422689</v>
      </c>
      <c r="C42" s="60">
        <f>C43+C51</f>
        <v>1823523</v>
      </c>
      <c r="D42" s="60">
        <f t="shared" si="1"/>
        <v>128.17439370094237</v>
      </c>
    </row>
    <row r="43" spans="1:6" ht="14.25" thickTop="1" thickBot="1" x14ac:dyDescent="0.25">
      <c r="A43" s="74" t="s">
        <v>177</v>
      </c>
      <c r="B43" s="60">
        <f>SUM(B44:B50)</f>
        <v>1418086</v>
      </c>
      <c r="C43" s="60">
        <f>SUM(C44:C50)</f>
        <v>1821158</v>
      </c>
      <c r="D43" s="60">
        <f t="shared" si="1"/>
        <v>128.42366400909395</v>
      </c>
    </row>
    <row r="44" spans="1:6" ht="14.25" thickTop="1" thickBot="1" x14ac:dyDescent="0.25">
      <c r="A44" s="72" t="s">
        <v>178</v>
      </c>
      <c r="B44" s="62">
        <v>510570</v>
      </c>
      <c r="C44" s="62">
        <v>658431</v>
      </c>
      <c r="D44" s="61">
        <f t="shared" si="1"/>
        <v>128.95998589811387</v>
      </c>
    </row>
    <row r="45" spans="1:6" ht="14.25" thickTop="1" thickBot="1" x14ac:dyDescent="0.25">
      <c r="A45" s="73" t="s">
        <v>265</v>
      </c>
      <c r="B45" s="62">
        <v>158</v>
      </c>
      <c r="C45" s="62">
        <v>16</v>
      </c>
      <c r="D45" s="61">
        <f t="shared" si="1"/>
        <v>10.126582278481013</v>
      </c>
    </row>
    <row r="46" spans="1:6" ht="14.25" thickTop="1" thickBot="1" x14ac:dyDescent="0.25">
      <c r="A46" s="73" t="s">
        <v>179</v>
      </c>
      <c r="B46" s="171">
        <v>0</v>
      </c>
      <c r="C46" s="62">
        <v>0</v>
      </c>
      <c r="D46" s="61">
        <f t="shared" si="1"/>
        <v>0</v>
      </c>
    </row>
    <row r="47" spans="1:6" ht="14.25" thickTop="1" thickBot="1" x14ac:dyDescent="0.25">
      <c r="A47" s="73" t="s">
        <v>180</v>
      </c>
      <c r="B47" s="62">
        <v>286757</v>
      </c>
      <c r="C47" s="62">
        <v>179499</v>
      </c>
      <c r="D47" s="61">
        <f t="shared" si="1"/>
        <v>62.596205149307607</v>
      </c>
    </row>
    <row r="48" spans="1:6" ht="14.25" thickTop="1" thickBot="1" x14ac:dyDescent="0.25">
      <c r="A48" s="73" t="s">
        <v>266</v>
      </c>
      <c r="B48" s="62">
        <v>493968</v>
      </c>
      <c r="C48" s="62">
        <v>883409</v>
      </c>
      <c r="D48" s="61">
        <f t="shared" si="1"/>
        <v>178.83931752664139</v>
      </c>
    </row>
    <row r="49" spans="1:4" ht="14.25" thickTop="1" thickBot="1" x14ac:dyDescent="0.25">
      <c r="A49" s="73" t="s">
        <v>301</v>
      </c>
      <c r="B49" s="62">
        <v>126633</v>
      </c>
      <c r="C49" s="62">
        <v>99803</v>
      </c>
      <c r="D49" s="61">
        <f t="shared" si="1"/>
        <v>78.812789715161131</v>
      </c>
    </row>
    <row r="50" spans="1:4" ht="27" thickTop="1" thickBot="1" x14ac:dyDescent="0.25">
      <c r="A50" s="73" t="s">
        <v>298</v>
      </c>
      <c r="B50" s="171">
        <v>0</v>
      </c>
      <c r="C50" s="62">
        <v>0</v>
      </c>
      <c r="D50" s="61">
        <f t="shared" si="1"/>
        <v>0</v>
      </c>
    </row>
    <row r="51" spans="1:4" ht="14.25" thickTop="1" thickBot="1" x14ac:dyDescent="0.25">
      <c r="A51" s="74" t="s">
        <v>181</v>
      </c>
      <c r="B51" s="60">
        <f>SUM(B52:B55)</f>
        <v>4603</v>
      </c>
      <c r="C51" s="60">
        <f>SUM(C52:C55)</f>
        <v>2365</v>
      </c>
      <c r="D51" s="60">
        <f t="shared" si="1"/>
        <v>51.3795350858136</v>
      </c>
    </row>
    <row r="52" spans="1:4" ht="17.25" customHeight="1" thickTop="1" thickBot="1" x14ac:dyDescent="0.25">
      <c r="A52" s="73" t="s">
        <v>324</v>
      </c>
      <c r="B52" s="171">
        <v>0</v>
      </c>
      <c r="C52" s="62">
        <v>0</v>
      </c>
      <c r="D52" s="61">
        <f t="shared" si="1"/>
        <v>0</v>
      </c>
    </row>
    <row r="53" spans="1:4" ht="15.75" customHeight="1" thickTop="1" thickBot="1" x14ac:dyDescent="0.25">
      <c r="A53" s="73" t="s">
        <v>182</v>
      </c>
      <c r="B53" s="171">
        <v>0</v>
      </c>
      <c r="C53" s="62">
        <v>0</v>
      </c>
      <c r="D53" s="61">
        <f t="shared" si="1"/>
        <v>0</v>
      </c>
    </row>
    <row r="54" spans="1:4" ht="14.25" thickTop="1" thickBot="1" x14ac:dyDescent="0.25">
      <c r="A54" s="73" t="s">
        <v>214</v>
      </c>
      <c r="B54" s="62">
        <v>4603</v>
      </c>
      <c r="C54" s="62">
        <v>2365</v>
      </c>
      <c r="D54" s="61">
        <f t="shared" si="1"/>
        <v>51.3795350858136</v>
      </c>
    </row>
    <row r="55" spans="1:4" ht="14.25" thickTop="1" thickBot="1" x14ac:dyDescent="0.25">
      <c r="A55" s="73" t="s">
        <v>299</v>
      </c>
      <c r="B55" s="171">
        <v>0</v>
      </c>
      <c r="C55" s="62">
        <v>0</v>
      </c>
      <c r="D55" s="61">
        <f t="shared" si="1"/>
        <v>0</v>
      </c>
    </row>
    <row r="56" spans="1:4" ht="14.25" thickTop="1" thickBot="1" x14ac:dyDescent="0.25">
      <c r="A56" s="71" t="s">
        <v>264</v>
      </c>
      <c r="B56" s="60">
        <f>B37+B43+B51</f>
        <v>9209676</v>
      </c>
      <c r="C56" s="60">
        <f>C37+C43+C51</f>
        <v>10012841</v>
      </c>
      <c r="D56" s="60">
        <f t="shared" si="1"/>
        <v>108.72088225470691</v>
      </c>
    </row>
    <row r="57" spans="1:4" ht="14.25" thickTop="1" thickBot="1" x14ac:dyDescent="0.25">
      <c r="A57" s="34" t="s">
        <v>184</v>
      </c>
      <c r="B57" s="62">
        <v>565530</v>
      </c>
      <c r="C57" s="62">
        <v>546944</v>
      </c>
      <c r="D57" s="61">
        <f t="shared" si="1"/>
        <v>96.713525365586264</v>
      </c>
    </row>
    <row r="58" spans="1:4" ht="13.5" thickTop="1" x14ac:dyDescent="0.2">
      <c r="A58" s="87"/>
      <c r="B58" s="87"/>
      <c r="C58" s="87"/>
      <c r="D58" s="87"/>
    </row>
    <row r="59" spans="1:4" x14ac:dyDescent="0.2">
      <c r="A59" s="87"/>
      <c r="B59" s="176"/>
      <c r="C59" s="176"/>
      <c r="D59" s="87"/>
    </row>
    <row r="60" spans="1:4" x14ac:dyDescent="0.2">
      <c r="A60" s="87"/>
      <c r="B60" s="87"/>
      <c r="C60" s="87"/>
      <c r="D60" s="87"/>
    </row>
    <row r="61" spans="1:4" x14ac:dyDescent="0.2">
      <c r="A61" s="87"/>
      <c r="B61" s="87"/>
      <c r="C61" s="87"/>
      <c r="D61" s="87"/>
    </row>
  </sheetData>
  <sheetProtection selectLockedCells="1"/>
  <mergeCells count="4">
    <mergeCell ref="B1:D1"/>
    <mergeCell ref="A7:D7"/>
    <mergeCell ref="B8:D8"/>
    <mergeCell ref="A6:D6"/>
  </mergeCells>
  <phoneticPr fontId="0" type="noConversion"/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54"/>
  <sheetViews>
    <sheetView zoomScale="85" zoomScaleNormal="85" workbookViewId="0">
      <selection activeCell="C1" sqref="C1:E1"/>
    </sheetView>
  </sheetViews>
  <sheetFormatPr defaultColWidth="9.140625" defaultRowHeight="12.75" x14ac:dyDescent="0.2"/>
  <cols>
    <col min="1" max="1" width="4.5703125" style="84" customWidth="1"/>
    <col min="2" max="2" width="61.7109375" style="84" customWidth="1"/>
    <col min="3" max="4" width="14.85546875" style="84" customWidth="1"/>
    <col min="5" max="5" width="9.5703125" style="84" bestFit="1" customWidth="1"/>
    <col min="6" max="16384" width="9.140625" style="84"/>
  </cols>
  <sheetData>
    <row r="1" spans="1:5" ht="14.25" customHeight="1" x14ac:dyDescent="0.2">
      <c r="A1" s="87"/>
      <c r="B1" s="92" t="s">
        <v>310</v>
      </c>
      <c r="C1" s="219" t="str">
        <f>'ФИ-Почетна'!$C$18</f>
        <v>Макпетрол АД Скопје</v>
      </c>
      <c r="D1" s="219"/>
      <c r="E1" s="219"/>
    </row>
    <row r="2" spans="1:5" ht="12.75" customHeight="1" x14ac:dyDescent="0.2">
      <c r="A2" s="87"/>
      <c r="B2" s="92" t="s">
        <v>318</v>
      </c>
      <c r="C2" s="52" t="str">
        <f>'ФИ-Почетна'!$C$22</f>
        <v>01.01 - 30.06</v>
      </c>
      <c r="D2" s="54"/>
      <c r="E2" s="93"/>
    </row>
    <row r="3" spans="1:5" ht="14.25" customHeight="1" x14ac:dyDescent="0.2">
      <c r="A3" s="87"/>
      <c r="B3" s="85" t="s">
        <v>315</v>
      </c>
      <c r="C3" s="58">
        <f>'ФИ-Почетна'!$C$23</f>
        <v>2024</v>
      </c>
      <c r="D3" s="57"/>
      <c r="E3" s="87"/>
    </row>
    <row r="4" spans="1:5" x14ac:dyDescent="0.2">
      <c r="A4" s="87"/>
      <c r="B4" s="85" t="s">
        <v>319</v>
      </c>
      <c r="C4" s="58" t="str">
        <f>'ФИ-Почетна'!$C$20</f>
        <v>не</v>
      </c>
      <c r="D4" s="57"/>
      <c r="E4" s="87"/>
    </row>
    <row r="5" spans="1:5" x14ac:dyDescent="0.2">
      <c r="A5" s="87"/>
      <c r="B5" s="85"/>
      <c r="C5" s="58"/>
      <c r="D5" s="57"/>
      <c r="E5" s="87"/>
    </row>
    <row r="6" spans="1:5" ht="21.75" customHeight="1" x14ac:dyDescent="0.2">
      <c r="A6" s="87"/>
      <c r="B6" s="225" t="s">
        <v>19</v>
      </c>
      <c r="C6" s="225"/>
      <c r="D6" s="225"/>
      <c r="E6" s="94"/>
    </row>
    <row r="7" spans="1:5" ht="12.75" customHeight="1" x14ac:dyDescent="0.2">
      <c r="A7" s="87"/>
      <c r="B7" s="220" t="s">
        <v>377</v>
      </c>
      <c r="C7" s="220"/>
      <c r="D7" s="220"/>
      <c r="E7" s="94"/>
    </row>
    <row r="8" spans="1:5" ht="13.5" thickBot="1" x14ac:dyDescent="0.25">
      <c r="A8" s="87"/>
      <c r="B8" s="87"/>
      <c r="C8" s="221" t="s">
        <v>24</v>
      </c>
      <c r="D8" s="221"/>
      <c r="E8" s="221"/>
    </row>
    <row r="9" spans="1:5" ht="30" customHeight="1" thickTop="1" thickBot="1" x14ac:dyDescent="0.25">
      <c r="A9" s="223" t="s">
        <v>23</v>
      </c>
      <c r="B9" s="224" t="s">
        <v>22</v>
      </c>
      <c r="C9" s="95" t="s">
        <v>20</v>
      </c>
      <c r="D9" s="95" t="s">
        <v>36</v>
      </c>
      <c r="E9" s="95" t="s">
        <v>21</v>
      </c>
    </row>
    <row r="10" spans="1:5" ht="65.25" customHeight="1" thickTop="1" thickBot="1" x14ac:dyDescent="0.25">
      <c r="A10" s="223"/>
      <c r="B10" s="224"/>
      <c r="C10" s="95" t="s">
        <v>219</v>
      </c>
      <c r="D10" s="95" t="s">
        <v>219</v>
      </c>
      <c r="E10" s="95" t="s">
        <v>220</v>
      </c>
    </row>
    <row r="11" spans="1:5" ht="14.25" thickTop="1" thickBot="1" x14ac:dyDescent="0.25">
      <c r="A11" s="59">
        <v>1</v>
      </c>
      <c r="B11" s="96" t="s">
        <v>243</v>
      </c>
      <c r="C11" s="60">
        <f>C12+C18+C19</f>
        <v>13814615</v>
      </c>
      <c r="D11" s="60">
        <f>D12+D18+D19</f>
        <v>14253753</v>
      </c>
      <c r="E11" s="60">
        <f>IF(C11&lt;=0,0,D11/C11*100)</f>
        <v>103.17879289433691</v>
      </c>
    </row>
    <row r="12" spans="1:5" ht="14.25" thickTop="1" thickBot="1" x14ac:dyDescent="0.25">
      <c r="A12" s="59">
        <v>2</v>
      </c>
      <c r="B12" s="79" t="s">
        <v>0</v>
      </c>
      <c r="C12" s="61">
        <f>SUM(C13:C14)</f>
        <v>13769694</v>
      </c>
      <c r="D12" s="61">
        <f>SUM(D13:D14)</f>
        <v>14194258</v>
      </c>
      <c r="E12" s="61">
        <f t="shared" ref="E12:E49" si="0">IF(C12&lt;=0,0,D12/C12*100)</f>
        <v>103.08332196779391</v>
      </c>
    </row>
    <row r="13" spans="1:5" ht="14.25" thickTop="1" thickBot="1" x14ac:dyDescent="0.25">
      <c r="A13" s="59" t="s">
        <v>244</v>
      </c>
      <c r="B13" s="79" t="s">
        <v>12</v>
      </c>
      <c r="C13" s="62">
        <v>13341925</v>
      </c>
      <c r="D13" s="62">
        <v>14021477</v>
      </c>
      <c r="E13" s="61">
        <f t="shared" si="0"/>
        <v>105.09335796745971</v>
      </c>
    </row>
    <row r="14" spans="1:5" ht="14.25" thickTop="1" thickBot="1" x14ac:dyDescent="0.25">
      <c r="A14" s="59" t="s">
        <v>245</v>
      </c>
      <c r="B14" s="79" t="s">
        <v>13</v>
      </c>
      <c r="C14" s="62">
        <v>427769</v>
      </c>
      <c r="D14" s="62">
        <v>172781</v>
      </c>
      <c r="E14" s="61">
        <f t="shared" si="0"/>
        <v>40.391192442650123</v>
      </c>
    </row>
    <row r="15" spans="1:5" ht="14.25" thickTop="1" thickBot="1" x14ac:dyDescent="0.25">
      <c r="A15" s="59">
        <v>3</v>
      </c>
      <c r="B15" s="79" t="s">
        <v>11</v>
      </c>
      <c r="C15" s="174" t="s">
        <v>270</v>
      </c>
      <c r="D15" s="63" t="s">
        <v>270</v>
      </c>
      <c r="E15" s="63" t="s">
        <v>320</v>
      </c>
    </row>
    <row r="16" spans="1:5" ht="27" thickTop="1" thickBot="1" x14ac:dyDescent="0.25">
      <c r="A16" s="59">
        <v>4</v>
      </c>
      <c r="B16" s="79" t="s">
        <v>267</v>
      </c>
      <c r="C16" s="62">
        <v>98803</v>
      </c>
      <c r="D16" s="62">
        <v>78318</v>
      </c>
      <c r="E16" s="61">
        <f t="shared" si="0"/>
        <v>79.266823881865932</v>
      </c>
    </row>
    <row r="17" spans="1:5" ht="27" thickTop="1" thickBot="1" x14ac:dyDescent="0.25">
      <c r="A17" s="59">
        <v>5</v>
      </c>
      <c r="B17" s="79" t="s">
        <v>268</v>
      </c>
      <c r="C17" s="62">
        <v>94985</v>
      </c>
      <c r="D17" s="62">
        <v>74129</v>
      </c>
      <c r="E17" s="61">
        <f t="shared" si="0"/>
        <v>78.042848870874352</v>
      </c>
    </row>
    <row r="18" spans="1:5" ht="14.25" thickTop="1" thickBot="1" x14ac:dyDescent="0.25">
      <c r="A18" s="59">
        <v>6</v>
      </c>
      <c r="B18" s="79" t="s">
        <v>269</v>
      </c>
      <c r="C18" s="171">
        <v>0</v>
      </c>
      <c r="D18" s="62">
        <v>0</v>
      </c>
      <c r="E18" s="61">
        <f t="shared" si="0"/>
        <v>0</v>
      </c>
    </row>
    <row r="19" spans="1:5" ht="14.25" thickTop="1" thickBot="1" x14ac:dyDescent="0.25">
      <c r="A19" s="59">
        <v>7</v>
      </c>
      <c r="B19" s="80" t="s">
        <v>1</v>
      </c>
      <c r="C19" s="62">
        <v>44921</v>
      </c>
      <c r="D19" s="62">
        <v>59495</v>
      </c>
      <c r="E19" s="61">
        <f t="shared" si="0"/>
        <v>132.44362324970504</v>
      </c>
    </row>
    <row r="20" spans="1:5" ht="14.25" thickTop="1" thickBot="1" x14ac:dyDescent="0.25">
      <c r="A20" s="59">
        <v>8</v>
      </c>
      <c r="B20" s="81" t="s">
        <v>246</v>
      </c>
      <c r="C20" s="60">
        <f>SUM(C21:C31)</f>
        <v>13551838</v>
      </c>
      <c r="D20" s="60">
        <f>SUM(D21:D31)</f>
        <v>13894732</v>
      </c>
      <c r="E20" s="60">
        <f t="shared" si="0"/>
        <v>102.53023980953728</v>
      </c>
    </row>
    <row r="21" spans="1:5" ht="14.25" thickTop="1" thickBot="1" x14ac:dyDescent="0.25">
      <c r="A21" s="59">
        <v>9</v>
      </c>
      <c r="B21" s="80" t="s">
        <v>247</v>
      </c>
      <c r="C21" s="62">
        <v>12038782</v>
      </c>
      <c r="D21" s="62">
        <v>12275798</v>
      </c>
      <c r="E21" s="61">
        <f t="shared" si="0"/>
        <v>101.96877059489906</v>
      </c>
    </row>
    <row r="22" spans="1:5" ht="14.25" thickTop="1" thickBot="1" x14ac:dyDescent="0.25">
      <c r="A22" s="59">
        <v>10</v>
      </c>
      <c r="B22" s="80" t="s">
        <v>271</v>
      </c>
      <c r="C22" s="62">
        <v>130638</v>
      </c>
      <c r="D22" s="62">
        <v>116719</v>
      </c>
      <c r="E22" s="61">
        <f t="shared" si="0"/>
        <v>89.345366585526421</v>
      </c>
    </row>
    <row r="23" spans="1:5" ht="27" thickTop="1" thickBot="1" x14ac:dyDescent="0.25">
      <c r="A23" s="59">
        <v>11</v>
      </c>
      <c r="B23" s="80" t="s">
        <v>272</v>
      </c>
      <c r="C23" s="171">
        <v>0</v>
      </c>
      <c r="D23" s="62">
        <v>0</v>
      </c>
      <c r="E23" s="61">
        <f t="shared" si="0"/>
        <v>0</v>
      </c>
    </row>
    <row r="24" spans="1:5" ht="14.25" thickTop="1" thickBot="1" x14ac:dyDescent="0.25">
      <c r="A24" s="59">
        <v>12</v>
      </c>
      <c r="B24" s="80" t="s">
        <v>273</v>
      </c>
      <c r="C24" s="62">
        <v>359266</v>
      </c>
      <c r="D24" s="62">
        <v>379756</v>
      </c>
      <c r="E24" s="61">
        <f t="shared" si="0"/>
        <v>105.70329505157738</v>
      </c>
    </row>
    <row r="25" spans="1:5" ht="14.25" thickTop="1" thickBot="1" x14ac:dyDescent="0.25">
      <c r="A25" s="59">
        <v>13</v>
      </c>
      <c r="B25" s="80" t="s">
        <v>274</v>
      </c>
      <c r="C25" s="62">
        <v>87895</v>
      </c>
      <c r="D25" s="62">
        <v>102049</v>
      </c>
      <c r="E25" s="61">
        <f t="shared" si="0"/>
        <v>116.10330507992489</v>
      </c>
    </row>
    <row r="26" spans="1:5" ht="14.25" thickTop="1" thickBot="1" x14ac:dyDescent="0.25">
      <c r="A26" s="59">
        <v>14</v>
      </c>
      <c r="B26" s="80" t="s">
        <v>2</v>
      </c>
      <c r="C26" s="62">
        <v>783490</v>
      </c>
      <c r="D26" s="62">
        <v>840307</v>
      </c>
      <c r="E26" s="61">
        <f t="shared" si="0"/>
        <v>107.25178368581602</v>
      </c>
    </row>
    <row r="27" spans="1:5" ht="14.25" thickTop="1" thickBot="1" x14ac:dyDescent="0.25">
      <c r="A27" s="59">
        <v>15</v>
      </c>
      <c r="B27" s="79" t="s">
        <v>275</v>
      </c>
      <c r="C27" s="62">
        <v>130809</v>
      </c>
      <c r="D27" s="62">
        <v>134222</v>
      </c>
      <c r="E27" s="61">
        <f t="shared" si="0"/>
        <v>102.60914768861468</v>
      </c>
    </row>
    <row r="28" spans="1:5" ht="14.25" thickTop="1" thickBot="1" x14ac:dyDescent="0.25">
      <c r="A28" s="59">
        <v>16</v>
      </c>
      <c r="B28" s="80" t="s">
        <v>276</v>
      </c>
      <c r="C28" s="171">
        <v>0</v>
      </c>
      <c r="D28" s="62">
        <v>0</v>
      </c>
      <c r="E28" s="61">
        <f t="shared" si="0"/>
        <v>0</v>
      </c>
    </row>
    <row r="29" spans="1:5" ht="14.25" thickTop="1" thickBot="1" x14ac:dyDescent="0.25">
      <c r="A29" s="59">
        <v>17</v>
      </c>
      <c r="B29" s="79" t="s">
        <v>277</v>
      </c>
      <c r="C29" s="62">
        <v>528</v>
      </c>
      <c r="D29" s="62">
        <v>90</v>
      </c>
      <c r="E29" s="61">
        <f t="shared" si="0"/>
        <v>17.045454545454543</v>
      </c>
    </row>
    <row r="30" spans="1:5" ht="14.25" thickTop="1" thickBot="1" x14ac:dyDescent="0.25">
      <c r="A30" s="59">
        <v>18</v>
      </c>
      <c r="B30" s="80" t="s">
        <v>248</v>
      </c>
      <c r="C30" s="171">
        <v>0</v>
      </c>
      <c r="D30" s="62">
        <v>0</v>
      </c>
      <c r="E30" s="187">
        <f t="shared" si="0"/>
        <v>0</v>
      </c>
    </row>
    <row r="31" spans="1:5" ht="14.25" thickTop="1" thickBot="1" x14ac:dyDescent="0.25">
      <c r="A31" s="59">
        <v>19</v>
      </c>
      <c r="B31" s="79" t="s">
        <v>278</v>
      </c>
      <c r="C31" s="62">
        <v>20430</v>
      </c>
      <c r="D31" s="62">
        <v>45791</v>
      </c>
      <c r="E31" s="187">
        <f t="shared" si="0"/>
        <v>224.13607440039155</v>
      </c>
    </row>
    <row r="32" spans="1:5" ht="14.25" thickTop="1" thickBot="1" x14ac:dyDescent="0.25">
      <c r="A32" s="59">
        <v>20</v>
      </c>
      <c r="B32" s="81" t="s">
        <v>233</v>
      </c>
      <c r="C32" s="64">
        <f>C11-C20-C16+C17</f>
        <v>258959</v>
      </c>
      <c r="D32" s="64">
        <f>D11-D20-D16+D17</f>
        <v>354832</v>
      </c>
      <c r="E32" s="188">
        <f t="shared" si="0"/>
        <v>137.02246301538082</v>
      </c>
    </row>
    <row r="33" spans="1:5" ht="14.25" thickTop="1" thickBot="1" x14ac:dyDescent="0.25">
      <c r="A33" s="59">
        <v>21</v>
      </c>
      <c r="B33" s="82" t="s">
        <v>3</v>
      </c>
      <c r="C33" s="64">
        <f>C34+C35+C36</f>
        <v>87111</v>
      </c>
      <c r="D33" s="64">
        <f>D34+D35+D36</f>
        <v>129932</v>
      </c>
      <c r="E33" s="187">
        <f t="shared" si="0"/>
        <v>149.15682290411084</v>
      </c>
    </row>
    <row r="34" spans="1:5" ht="14.25" thickTop="1" thickBot="1" x14ac:dyDescent="0.25">
      <c r="A34" s="59" t="s">
        <v>286</v>
      </c>
      <c r="B34" s="79" t="s">
        <v>249</v>
      </c>
      <c r="C34" s="62">
        <v>87011</v>
      </c>
      <c r="D34" s="62">
        <v>129836</v>
      </c>
      <c r="E34" s="187">
        <f t="shared" si="0"/>
        <v>149.21791497626737</v>
      </c>
    </row>
    <row r="35" spans="1:5" ht="14.25" thickTop="1" thickBot="1" x14ac:dyDescent="0.25">
      <c r="A35" s="59" t="s">
        <v>287</v>
      </c>
      <c r="B35" s="79" t="s">
        <v>250</v>
      </c>
      <c r="C35" s="62">
        <v>100</v>
      </c>
      <c r="D35" s="62">
        <v>96</v>
      </c>
      <c r="E35" s="187">
        <f t="shared" si="0"/>
        <v>96</v>
      </c>
    </row>
    <row r="36" spans="1:5" ht="14.25" thickTop="1" thickBot="1" x14ac:dyDescent="0.25">
      <c r="A36" s="59" t="s">
        <v>288</v>
      </c>
      <c r="B36" s="79" t="s">
        <v>279</v>
      </c>
      <c r="C36" s="171">
        <v>0</v>
      </c>
      <c r="D36" s="62">
        <v>0</v>
      </c>
      <c r="E36" s="61">
        <f t="shared" si="0"/>
        <v>0</v>
      </c>
    </row>
    <row r="37" spans="1:5" ht="14.25" thickTop="1" thickBot="1" x14ac:dyDescent="0.25">
      <c r="A37" s="59">
        <v>22</v>
      </c>
      <c r="B37" s="82" t="s">
        <v>4</v>
      </c>
      <c r="C37" s="60">
        <f>C38+C39+C40</f>
        <v>7366</v>
      </c>
      <c r="D37" s="60">
        <f>D38+D39+D40</f>
        <v>1405</v>
      </c>
      <c r="E37" s="60">
        <f t="shared" si="0"/>
        <v>19.074124355145262</v>
      </c>
    </row>
    <row r="38" spans="1:5" ht="14.25" thickTop="1" thickBot="1" x14ac:dyDescent="0.25">
      <c r="A38" s="59" t="s">
        <v>289</v>
      </c>
      <c r="B38" s="79" t="s">
        <v>251</v>
      </c>
      <c r="C38" s="62">
        <v>7366</v>
      </c>
      <c r="D38" s="62">
        <v>1405</v>
      </c>
      <c r="E38" s="61">
        <f t="shared" si="0"/>
        <v>19.074124355145262</v>
      </c>
    </row>
    <row r="39" spans="1:5" ht="14.25" thickTop="1" thickBot="1" x14ac:dyDescent="0.25">
      <c r="A39" s="59" t="s">
        <v>290</v>
      </c>
      <c r="B39" s="79" t="s">
        <v>252</v>
      </c>
      <c r="C39" s="171">
        <v>0</v>
      </c>
      <c r="D39" s="62">
        <v>0</v>
      </c>
      <c r="E39" s="61">
        <f t="shared" si="0"/>
        <v>0</v>
      </c>
    </row>
    <row r="40" spans="1:5" ht="14.25" thickTop="1" thickBot="1" x14ac:dyDescent="0.25">
      <c r="A40" s="59" t="s">
        <v>291</v>
      </c>
      <c r="B40" s="79" t="s">
        <v>280</v>
      </c>
      <c r="C40" s="171">
        <v>0</v>
      </c>
      <c r="D40" s="62">
        <v>0</v>
      </c>
      <c r="E40" s="61">
        <f t="shared" si="0"/>
        <v>0</v>
      </c>
    </row>
    <row r="41" spans="1:5" ht="14.25" thickTop="1" thickBot="1" x14ac:dyDescent="0.25">
      <c r="A41" s="59">
        <v>23</v>
      </c>
      <c r="B41" s="81" t="s">
        <v>282</v>
      </c>
      <c r="C41" s="60">
        <f>C32+C33-C37</f>
        <v>338704</v>
      </c>
      <c r="D41" s="60">
        <f>D32+D33-D37</f>
        <v>483359</v>
      </c>
      <c r="E41" s="60">
        <f t="shared" si="0"/>
        <v>142.70838254050736</v>
      </c>
    </row>
    <row r="42" spans="1:5" ht="14.25" thickTop="1" thickBot="1" x14ac:dyDescent="0.25">
      <c r="A42" s="59">
        <v>24</v>
      </c>
      <c r="B42" s="79" t="s">
        <v>281</v>
      </c>
      <c r="C42" s="171">
        <v>0</v>
      </c>
      <c r="D42" s="62">
        <v>0</v>
      </c>
      <c r="E42" s="61">
        <f t="shared" si="0"/>
        <v>0</v>
      </c>
    </row>
    <row r="43" spans="1:5" ht="14.25" thickTop="1" thickBot="1" x14ac:dyDescent="0.25">
      <c r="A43" s="59">
        <v>25</v>
      </c>
      <c r="B43" s="81" t="s">
        <v>15</v>
      </c>
      <c r="C43" s="60">
        <f>C41+C42</f>
        <v>338704</v>
      </c>
      <c r="D43" s="60">
        <f>D41+D42</f>
        <v>483359</v>
      </c>
      <c r="E43" s="60">
        <f t="shared" si="0"/>
        <v>142.70838254050736</v>
      </c>
    </row>
    <row r="44" spans="1:5" ht="14.25" thickTop="1" thickBot="1" x14ac:dyDescent="0.25">
      <c r="A44" s="59">
        <v>26</v>
      </c>
      <c r="B44" s="80" t="s">
        <v>5</v>
      </c>
      <c r="C44" s="62">
        <v>27333</v>
      </c>
      <c r="D44" s="62">
        <v>42020</v>
      </c>
      <c r="E44" s="61">
        <f t="shared" si="0"/>
        <v>153.73358211685508</v>
      </c>
    </row>
    <row r="45" spans="1:5" ht="14.25" thickTop="1" thickBot="1" x14ac:dyDescent="0.25">
      <c r="A45" s="59">
        <v>27</v>
      </c>
      <c r="B45" s="81" t="s">
        <v>18</v>
      </c>
      <c r="C45" s="60">
        <f>C43-C44</f>
        <v>311371</v>
      </c>
      <c r="D45" s="60">
        <f>D43-D44</f>
        <v>441339</v>
      </c>
      <c r="E45" s="60">
        <f t="shared" si="0"/>
        <v>141.74056029623824</v>
      </c>
    </row>
    <row r="46" spans="1:5" ht="14.25" thickTop="1" thickBot="1" x14ac:dyDescent="0.25">
      <c r="A46" s="59">
        <v>28</v>
      </c>
      <c r="B46" s="82" t="s">
        <v>6</v>
      </c>
      <c r="C46" s="171">
        <v>0</v>
      </c>
      <c r="D46" s="62">
        <v>0</v>
      </c>
      <c r="E46" s="61">
        <f t="shared" si="0"/>
        <v>0</v>
      </c>
    </row>
    <row r="47" spans="1:5" ht="27" thickTop="1" thickBot="1" x14ac:dyDescent="0.25">
      <c r="A47" s="59">
        <v>29</v>
      </c>
      <c r="B47" s="81" t="s">
        <v>283</v>
      </c>
      <c r="C47" s="60">
        <f>C45-C46</f>
        <v>311371</v>
      </c>
      <c r="D47" s="60">
        <f>D45-D46</f>
        <v>441339</v>
      </c>
      <c r="E47" s="60">
        <f t="shared" si="0"/>
        <v>141.74056029623824</v>
      </c>
    </row>
    <row r="48" spans="1:5" ht="14.25" thickTop="1" thickBot="1" x14ac:dyDescent="0.25">
      <c r="A48" s="59">
        <v>30</v>
      </c>
      <c r="B48" s="79" t="s">
        <v>284</v>
      </c>
      <c r="C48" s="62">
        <v>0</v>
      </c>
      <c r="D48" s="62">
        <v>495000</v>
      </c>
      <c r="E48" s="61">
        <f t="shared" si="0"/>
        <v>0</v>
      </c>
    </row>
    <row r="49" spans="1:5" ht="14.25" thickTop="1" thickBot="1" x14ac:dyDescent="0.25">
      <c r="A49" s="59">
        <v>31</v>
      </c>
      <c r="B49" s="81" t="s">
        <v>285</v>
      </c>
      <c r="C49" s="60">
        <f>C45+C48</f>
        <v>311371</v>
      </c>
      <c r="D49" s="60">
        <f>D45+D48</f>
        <v>936339</v>
      </c>
      <c r="E49" s="60">
        <f t="shared" si="0"/>
        <v>300.71490280083884</v>
      </c>
    </row>
    <row r="50" spans="1:5" ht="13.5" thickTop="1" x14ac:dyDescent="0.2">
      <c r="A50" s="87"/>
      <c r="B50" s="87"/>
      <c r="C50" s="87"/>
      <c r="D50" s="87"/>
      <c r="E50" s="87"/>
    </row>
    <row r="51" spans="1:5" x14ac:dyDescent="0.2">
      <c r="A51" s="87"/>
      <c r="B51" s="87"/>
      <c r="C51" s="87"/>
      <c r="D51" s="87"/>
      <c r="E51" s="87"/>
    </row>
    <row r="52" spans="1:5" x14ac:dyDescent="0.2">
      <c r="A52" s="87"/>
      <c r="B52" s="87"/>
      <c r="C52" s="87"/>
      <c r="D52" s="87"/>
      <c r="E52" s="87"/>
    </row>
    <row r="53" spans="1:5" x14ac:dyDescent="0.2">
      <c r="A53" s="87"/>
      <c r="B53" s="87"/>
      <c r="C53" s="87"/>
      <c r="D53" s="87"/>
      <c r="E53" s="87"/>
    </row>
    <row r="54" spans="1:5" x14ac:dyDescent="0.2">
      <c r="A54" s="87"/>
      <c r="B54" s="87"/>
      <c r="C54" s="87"/>
      <c r="D54" s="87"/>
      <c r="E54" s="87"/>
    </row>
  </sheetData>
  <sheetProtection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59"/>
  <sheetViews>
    <sheetView zoomScale="85" zoomScaleNormal="85" workbookViewId="0">
      <selection activeCell="B1" sqref="B1:D1"/>
    </sheetView>
  </sheetViews>
  <sheetFormatPr defaultColWidth="9.140625" defaultRowHeight="12.75" x14ac:dyDescent="0.2"/>
  <cols>
    <col min="1" max="1" width="69.28515625" style="3" customWidth="1"/>
    <col min="2" max="2" width="14.5703125" style="3" customWidth="1"/>
    <col min="3" max="3" width="15.28515625" style="3" customWidth="1"/>
    <col min="4" max="4" width="12.7109375" style="3" customWidth="1"/>
    <col min="5" max="16384" width="9.140625" style="3"/>
  </cols>
  <sheetData>
    <row r="1" spans="1:7" x14ac:dyDescent="0.2">
      <c r="A1" s="51" t="s">
        <v>310</v>
      </c>
      <c r="B1" s="219" t="str">
        <f>'ФИ-Почетна'!$C$18</f>
        <v>Макпетрол АД Скопје</v>
      </c>
      <c r="C1" s="219"/>
      <c r="D1" s="219"/>
    </row>
    <row r="2" spans="1:7" x14ac:dyDescent="0.2">
      <c r="A2" s="51" t="s">
        <v>318</v>
      </c>
      <c r="B2" s="52" t="str">
        <f>'ФИ-Почетна'!$C$22</f>
        <v>01.01 - 30.06</v>
      </c>
      <c r="C2" s="53"/>
      <c r="D2" s="54"/>
      <c r="E2" s="6"/>
    </row>
    <row r="3" spans="1:7" ht="12.75" customHeight="1" x14ac:dyDescent="0.2">
      <c r="A3" s="55" t="s">
        <v>315</v>
      </c>
      <c r="B3" s="56">
        <f>'ФИ-Почетна'!$C$23</f>
        <v>2024</v>
      </c>
      <c r="C3" s="53"/>
      <c r="D3" s="57"/>
    </row>
    <row r="4" spans="1:7" ht="14.25" customHeight="1" x14ac:dyDescent="0.2">
      <c r="A4" s="55" t="s">
        <v>319</v>
      </c>
      <c r="B4" s="58" t="str">
        <f>'ФИ-Почетна'!$C$20</f>
        <v>не</v>
      </c>
      <c r="C4" s="57"/>
      <c r="D4" s="57"/>
    </row>
    <row r="5" spans="1:7" ht="18.75" customHeight="1" x14ac:dyDescent="0.25">
      <c r="A5" s="227" t="s">
        <v>111</v>
      </c>
      <c r="B5" s="227"/>
      <c r="C5" s="227"/>
      <c r="D5" s="2"/>
    </row>
    <row r="6" spans="1:7" ht="14.25" customHeight="1" x14ac:dyDescent="0.2">
      <c r="A6" s="2"/>
      <c r="B6" s="2"/>
      <c r="C6" s="2"/>
      <c r="D6" s="2"/>
    </row>
    <row r="7" spans="1:7" ht="14.25" customHeight="1" thickBot="1" x14ac:dyDescent="0.25">
      <c r="A7" s="2"/>
      <c r="B7" s="23"/>
      <c r="C7" s="226" t="s">
        <v>24</v>
      </c>
      <c r="D7" s="226"/>
    </row>
    <row r="8" spans="1:7" s="7" customFormat="1" ht="41.25" customHeight="1" thickTop="1" thickBot="1" x14ac:dyDescent="0.25">
      <c r="A8" s="10" t="s">
        <v>22</v>
      </c>
      <c r="B8" s="10" t="s">
        <v>20</v>
      </c>
      <c r="C8" s="10" t="s">
        <v>36</v>
      </c>
      <c r="D8" s="11" t="s">
        <v>21</v>
      </c>
    </row>
    <row r="9" spans="1:7" ht="14.25" thickTop="1" thickBot="1" x14ac:dyDescent="0.25">
      <c r="A9" s="30" t="s">
        <v>65</v>
      </c>
      <c r="B9" s="31">
        <f>B10+SUM(B12:B28)</f>
        <v>184141</v>
      </c>
      <c r="C9" s="31">
        <f>C10+SUM(C12:C28)</f>
        <v>319443</v>
      </c>
      <c r="D9" s="31">
        <f>IF(B9&lt;=0,0,C9/B9*100)</f>
        <v>173.4773896090496</v>
      </c>
    </row>
    <row r="10" spans="1:7" ht="15.75" customHeight="1" thickTop="1" thickBot="1" x14ac:dyDescent="0.25">
      <c r="A10" s="4" t="s">
        <v>47</v>
      </c>
      <c r="B10" s="27">
        <v>311371</v>
      </c>
      <c r="C10" s="27">
        <v>441339</v>
      </c>
      <c r="D10" s="97">
        <f>IF(B10&lt;=0,0,C10/B10*100)</f>
        <v>141.74056029623824</v>
      </c>
      <c r="E10" s="8"/>
      <c r="F10" s="8"/>
      <c r="G10" s="8"/>
    </row>
    <row r="11" spans="1:7" ht="15.75" customHeight="1" thickTop="1" thickBot="1" x14ac:dyDescent="0.25">
      <c r="A11" s="98" t="s">
        <v>61</v>
      </c>
      <c r="B11" s="175"/>
      <c r="C11" s="24"/>
      <c r="D11" s="97"/>
      <c r="E11" s="8"/>
      <c r="F11" s="8"/>
      <c r="G11" s="8"/>
    </row>
    <row r="12" spans="1:7" ht="15.75" customHeight="1" thickTop="1" thickBot="1" x14ac:dyDescent="0.25">
      <c r="A12" s="25" t="s">
        <v>31</v>
      </c>
      <c r="B12" s="167">
        <v>130809</v>
      </c>
      <c r="C12" s="167">
        <v>134222</v>
      </c>
      <c r="D12" s="97">
        <f t="shared" ref="D12:D28" si="0">IF(B12&lt;=0,0,C12/B12*100)</f>
        <v>102.60914768861468</v>
      </c>
      <c r="E12" s="8"/>
      <c r="F12" s="8"/>
      <c r="G12" s="8"/>
    </row>
    <row r="13" spans="1:7" ht="15.75" customHeight="1" thickTop="1" thickBot="1" x14ac:dyDescent="0.25">
      <c r="A13" s="25" t="s">
        <v>68</v>
      </c>
      <c r="B13" s="167">
        <v>0</v>
      </c>
      <c r="C13" s="167">
        <v>0</v>
      </c>
      <c r="D13" s="97">
        <f t="shared" si="0"/>
        <v>0</v>
      </c>
      <c r="E13" s="8"/>
      <c r="F13" s="8"/>
      <c r="G13" s="8"/>
    </row>
    <row r="14" spans="1:7" ht="15.75" customHeight="1" thickTop="1" thickBot="1" x14ac:dyDescent="0.25">
      <c r="A14" s="25" t="s">
        <v>48</v>
      </c>
      <c r="B14" s="167">
        <v>-35486</v>
      </c>
      <c r="C14" s="167">
        <v>-167875</v>
      </c>
      <c r="D14" s="97">
        <f t="shared" si="0"/>
        <v>0</v>
      </c>
      <c r="E14" s="8"/>
      <c r="F14" s="8"/>
      <c r="G14" s="8"/>
    </row>
    <row r="15" spans="1:7" ht="15.75" customHeight="1" thickTop="1" thickBot="1" x14ac:dyDescent="0.25">
      <c r="A15" s="25" t="s">
        <v>49</v>
      </c>
      <c r="B15" s="167">
        <v>33246</v>
      </c>
      <c r="C15" s="167">
        <v>-84519</v>
      </c>
      <c r="D15" s="97">
        <f t="shared" si="0"/>
        <v>-254.22306442880344</v>
      </c>
      <c r="E15" s="8"/>
      <c r="F15" s="8"/>
      <c r="G15" s="8"/>
    </row>
    <row r="16" spans="1:7" ht="15.75" customHeight="1" thickTop="1" thickBot="1" x14ac:dyDescent="0.25">
      <c r="A16" s="25" t="s">
        <v>50</v>
      </c>
      <c r="B16" s="167">
        <v>582593</v>
      </c>
      <c r="C16" s="167">
        <v>204545</v>
      </c>
      <c r="D16" s="97">
        <f t="shared" si="0"/>
        <v>35.109416007401393</v>
      </c>
      <c r="E16" s="8"/>
      <c r="F16" s="8"/>
      <c r="G16" s="8"/>
    </row>
    <row r="17" spans="1:7" ht="15.75" customHeight="1" thickTop="1" thickBot="1" x14ac:dyDescent="0.25">
      <c r="A17" s="25" t="s">
        <v>51</v>
      </c>
      <c r="B17" s="167">
        <v>-362259</v>
      </c>
      <c r="C17" s="167">
        <v>32882</v>
      </c>
      <c r="D17" s="97">
        <f t="shared" si="0"/>
        <v>0</v>
      </c>
      <c r="E17" s="8"/>
      <c r="F17" s="8"/>
      <c r="G17" s="8"/>
    </row>
    <row r="18" spans="1:7" ht="15.75" customHeight="1" thickTop="1" thickBot="1" x14ac:dyDescent="0.25">
      <c r="A18" s="25" t="s">
        <v>52</v>
      </c>
      <c r="B18" s="167">
        <v>75830</v>
      </c>
      <c r="C18" s="167">
        <v>20815</v>
      </c>
      <c r="D18" s="97">
        <f t="shared" si="0"/>
        <v>27.449558222339444</v>
      </c>
      <c r="E18" s="8"/>
      <c r="F18" s="8"/>
      <c r="G18" s="8"/>
    </row>
    <row r="19" spans="1:7" ht="15.75" customHeight="1" thickTop="1" thickBot="1" x14ac:dyDescent="0.25">
      <c r="A19" s="25" t="s">
        <v>53</v>
      </c>
      <c r="B19" s="167">
        <v>-54996</v>
      </c>
      <c r="C19" s="167">
        <v>147861</v>
      </c>
      <c r="D19" s="97">
        <f t="shared" si="0"/>
        <v>0</v>
      </c>
      <c r="E19" s="8"/>
      <c r="F19" s="8"/>
      <c r="G19" s="8"/>
    </row>
    <row r="20" spans="1:7" ht="15.75" customHeight="1" thickTop="1" thickBot="1" x14ac:dyDescent="0.25">
      <c r="A20" s="25" t="s">
        <v>54</v>
      </c>
      <c r="B20" s="167">
        <v>-206144</v>
      </c>
      <c r="C20" s="167">
        <v>41254</v>
      </c>
      <c r="D20" s="97">
        <f t="shared" si="0"/>
        <v>0</v>
      </c>
      <c r="E20" s="8"/>
      <c r="F20" s="8"/>
      <c r="G20" s="8"/>
    </row>
    <row r="21" spans="1:7" ht="16.5" customHeight="1" thickTop="1" thickBot="1" x14ac:dyDescent="0.25">
      <c r="A21" s="25" t="s">
        <v>55</v>
      </c>
      <c r="B21" s="167">
        <v>-68793</v>
      </c>
      <c r="C21" s="167">
        <v>-133303</v>
      </c>
      <c r="D21" s="97">
        <f t="shared" si="0"/>
        <v>0</v>
      </c>
      <c r="E21" s="8"/>
      <c r="F21" s="8"/>
      <c r="G21" s="8"/>
    </row>
    <row r="22" spans="1:7" ht="15.75" customHeight="1" thickTop="1" thickBot="1" x14ac:dyDescent="0.25">
      <c r="A22" s="25" t="s">
        <v>56</v>
      </c>
      <c r="B22" s="167">
        <v>-9587</v>
      </c>
      <c r="C22" s="167">
        <v>-26830</v>
      </c>
      <c r="D22" s="97">
        <f t="shared" si="0"/>
        <v>0</v>
      </c>
      <c r="E22" s="8"/>
      <c r="F22" s="8"/>
      <c r="G22" s="8"/>
    </row>
    <row r="23" spans="1:7" ht="15.75" customHeight="1" thickTop="1" thickBot="1" x14ac:dyDescent="0.25">
      <c r="A23" s="25" t="s">
        <v>62</v>
      </c>
      <c r="B23" s="167">
        <v>-1306</v>
      </c>
      <c r="C23" s="167">
        <v>-9630</v>
      </c>
      <c r="D23" s="97">
        <f t="shared" si="0"/>
        <v>0</v>
      </c>
      <c r="E23" s="8"/>
      <c r="F23" s="8"/>
      <c r="G23" s="8"/>
    </row>
    <row r="24" spans="1:7" ht="15.75" customHeight="1" thickTop="1" thickBot="1" x14ac:dyDescent="0.25">
      <c r="A24" s="25" t="s">
        <v>63</v>
      </c>
      <c r="B24" s="167">
        <v>-67000</v>
      </c>
      <c r="C24" s="167">
        <v>-117338</v>
      </c>
      <c r="D24" s="97">
        <f t="shared" si="0"/>
        <v>0</v>
      </c>
    </row>
    <row r="25" spans="1:7" ht="15.75" customHeight="1" thickTop="1" thickBot="1" x14ac:dyDescent="0.25">
      <c r="A25" s="25" t="s">
        <v>64</v>
      </c>
      <c r="B25" s="167">
        <v>0</v>
      </c>
      <c r="C25" s="167">
        <v>0</v>
      </c>
      <c r="D25" s="97">
        <f t="shared" si="0"/>
        <v>0</v>
      </c>
    </row>
    <row r="26" spans="1:7" ht="15.75" customHeight="1" thickTop="1" thickBot="1" x14ac:dyDescent="0.25">
      <c r="A26" s="25" t="s">
        <v>66</v>
      </c>
      <c r="B26" s="167">
        <v>-941</v>
      </c>
      <c r="C26" s="167">
        <v>-370</v>
      </c>
      <c r="D26" s="97">
        <f t="shared" si="0"/>
        <v>0</v>
      </c>
    </row>
    <row r="27" spans="1:7" ht="15.75" customHeight="1" thickTop="1" thickBot="1" x14ac:dyDescent="0.25">
      <c r="A27" s="25" t="s">
        <v>67</v>
      </c>
      <c r="B27" s="167">
        <v>0</v>
      </c>
      <c r="C27" s="167">
        <v>0</v>
      </c>
      <c r="D27" s="97">
        <f t="shared" si="0"/>
        <v>0</v>
      </c>
    </row>
    <row r="28" spans="1:7" ht="15.75" customHeight="1" thickTop="1" thickBot="1" x14ac:dyDescent="0.25">
      <c r="A28" s="25" t="s">
        <v>92</v>
      </c>
      <c r="B28" s="167">
        <v>-143196</v>
      </c>
      <c r="C28" s="167">
        <v>-163610</v>
      </c>
      <c r="D28" s="97">
        <f t="shared" si="0"/>
        <v>0</v>
      </c>
    </row>
    <row r="29" spans="1:7" ht="15.75" customHeight="1" thickTop="1" thickBot="1" x14ac:dyDescent="0.25">
      <c r="A29" s="30" t="s">
        <v>80</v>
      </c>
      <c r="B29" s="31">
        <f>SUM(B30:B38)</f>
        <v>-98023</v>
      </c>
      <c r="C29" s="31">
        <f>SUM(C30:C38)</f>
        <v>-952007</v>
      </c>
      <c r="D29" s="99">
        <f>IF(B29&lt;=0,0,C29/B29*100)</f>
        <v>0</v>
      </c>
    </row>
    <row r="30" spans="1:7" ht="18" customHeight="1" thickTop="1" thickBot="1" x14ac:dyDescent="0.25">
      <c r="A30" s="25" t="s">
        <v>93</v>
      </c>
      <c r="B30" s="167">
        <v>-167623</v>
      </c>
      <c r="C30" s="167">
        <v>-179353</v>
      </c>
      <c r="D30" s="97">
        <f>IF(B30&lt;=0,0,C30/B30*100)</f>
        <v>0</v>
      </c>
      <c r="E30" s="186"/>
    </row>
    <row r="31" spans="1:7" ht="16.5" customHeight="1" thickTop="1" thickBot="1" x14ac:dyDescent="0.25">
      <c r="A31" s="25" t="s">
        <v>94</v>
      </c>
      <c r="B31" s="167">
        <v>976</v>
      </c>
      <c r="C31" s="167">
        <v>871</v>
      </c>
      <c r="D31" s="97">
        <f t="shared" ref="D31:D38" si="1">IF(B31&lt;=0,0,C31/B31*100)</f>
        <v>89.241803278688522</v>
      </c>
      <c r="E31" s="186"/>
    </row>
    <row r="32" spans="1:7" ht="27" thickTop="1" thickBot="1" x14ac:dyDescent="0.25">
      <c r="A32" s="25" t="s">
        <v>98</v>
      </c>
      <c r="B32" s="167">
        <v>0</v>
      </c>
      <c r="C32" s="167">
        <v>0</v>
      </c>
      <c r="D32" s="97">
        <f t="shared" si="1"/>
        <v>0</v>
      </c>
      <c r="E32" s="186"/>
    </row>
    <row r="33" spans="1:5" ht="31.5" customHeight="1" thickTop="1" thickBot="1" x14ac:dyDescent="0.25">
      <c r="A33" s="25" t="s">
        <v>97</v>
      </c>
      <c r="B33" s="167">
        <v>0</v>
      </c>
      <c r="C33" s="167">
        <v>-900610</v>
      </c>
      <c r="D33" s="97">
        <f t="shared" si="1"/>
        <v>0</v>
      </c>
      <c r="E33" s="186"/>
    </row>
    <row r="34" spans="1:5" ht="27" thickTop="1" thickBot="1" x14ac:dyDescent="0.25">
      <c r="A34" s="25" t="s">
        <v>99</v>
      </c>
      <c r="B34" s="167">
        <v>0</v>
      </c>
      <c r="C34" s="167">
        <v>0</v>
      </c>
      <c r="D34" s="97">
        <f t="shared" si="1"/>
        <v>0</v>
      </c>
      <c r="E34" s="186"/>
    </row>
    <row r="35" spans="1:5" ht="27" thickTop="1" thickBot="1" x14ac:dyDescent="0.25">
      <c r="A35" s="25" t="s">
        <v>100</v>
      </c>
      <c r="B35" s="167">
        <v>318</v>
      </c>
      <c r="C35" s="167">
        <v>117</v>
      </c>
      <c r="D35" s="97">
        <f t="shared" si="1"/>
        <v>36.79245283018868</v>
      </c>
      <c r="E35" s="186"/>
    </row>
    <row r="36" spans="1:5" ht="14.25" thickTop="1" thickBot="1" x14ac:dyDescent="0.25">
      <c r="A36" s="25" t="s">
        <v>101</v>
      </c>
      <c r="B36" s="167">
        <v>1306</v>
      </c>
      <c r="C36" s="167">
        <v>9630</v>
      </c>
      <c r="D36" s="97">
        <f t="shared" si="1"/>
        <v>737.36600306278706</v>
      </c>
    </row>
    <row r="37" spans="1:5" ht="14.25" thickTop="1" thickBot="1" x14ac:dyDescent="0.25">
      <c r="A37" s="25" t="s">
        <v>102</v>
      </c>
      <c r="B37" s="167">
        <v>67000</v>
      </c>
      <c r="C37" s="167">
        <v>117338</v>
      </c>
      <c r="D37" s="97">
        <f t="shared" si="1"/>
        <v>175.13134328358208</v>
      </c>
    </row>
    <row r="38" spans="1:5" ht="14.25" thickTop="1" thickBot="1" x14ac:dyDescent="0.25">
      <c r="A38" s="25" t="s">
        <v>103</v>
      </c>
      <c r="B38" s="167">
        <v>0</v>
      </c>
      <c r="C38" s="167">
        <v>0</v>
      </c>
      <c r="D38" s="97">
        <f t="shared" si="1"/>
        <v>0</v>
      </c>
    </row>
    <row r="39" spans="1:5" ht="14.25" thickTop="1" thickBot="1" x14ac:dyDescent="0.25">
      <c r="A39" s="30" t="s">
        <v>104</v>
      </c>
      <c r="B39" s="31">
        <f>SUM(B40:B46)</f>
        <v>-305086</v>
      </c>
      <c r="C39" s="31">
        <f>SUM(C40:C46)</f>
        <v>-142</v>
      </c>
      <c r="D39" s="99">
        <f>IF(B39&lt;=0,0,C39/B39*100)</f>
        <v>0</v>
      </c>
    </row>
    <row r="40" spans="1:5" ht="27" thickTop="1" thickBot="1" x14ac:dyDescent="0.25">
      <c r="A40" s="25" t="s">
        <v>107</v>
      </c>
      <c r="B40" s="167">
        <v>0</v>
      </c>
      <c r="C40" s="167">
        <v>0</v>
      </c>
      <c r="D40" s="97">
        <f>IF(B40&lt;=0,0,C40/B40*100)</f>
        <v>0</v>
      </c>
    </row>
    <row r="41" spans="1:5" ht="14.25" thickTop="1" thickBot="1" x14ac:dyDescent="0.25">
      <c r="A41" s="25" t="s">
        <v>108</v>
      </c>
      <c r="B41" s="167">
        <v>-1752386</v>
      </c>
      <c r="C41" s="167">
        <v>-302</v>
      </c>
      <c r="D41" s="97">
        <f t="shared" ref="D41:D49" si="2">IF(B41&lt;=0,0,C41/B41*100)</f>
        <v>0</v>
      </c>
    </row>
    <row r="42" spans="1:5" ht="27" thickTop="1" thickBot="1" x14ac:dyDescent="0.25">
      <c r="A42" s="25" t="s">
        <v>109</v>
      </c>
      <c r="B42" s="167">
        <v>1447300</v>
      </c>
      <c r="C42" s="167">
        <v>160</v>
      </c>
      <c r="D42" s="97">
        <f t="shared" si="2"/>
        <v>1.1055068057762732E-2</v>
      </c>
    </row>
    <row r="43" spans="1:5" ht="14.25" thickTop="1" thickBot="1" x14ac:dyDescent="0.25">
      <c r="A43" s="25" t="s">
        <v>57</v>
      </c>
      <c r="B43" s="167">
        <v>0</v>
      </c>
      <c r="C43" s="167">
        <v>0</v>
      </c>
      <c r="D43" s="97">
        <f t="shared" si="2"/>
        <v>0</v>
      </c>
    </row>
    <row r="44" spans="1:5" ht="14.25" thickTop="1" thickBot="1" x14ac:dyDescent="0.25">
      <c r="A44" s="25" t="s">
        <v>58</v>
      </c>
      <c r="B44" s="167">
        <v>0</v>
      </c>
      <c r="C44" s="167">
        <v>0</v>
      </c>
      <c r="D44" s="97">
        <f t="shared" si="2"/>
        <v>0</v>
      </c>
    </row>
    <row r="45" spans="1:5" ht="14.25" thickTop="1" thickBot="1" x14ac:dyDescent="0.25">
      <c r="A45" s="25" t="s">
        <v>223</v>
      </c>
      <c r="B45" s="167">
        <v>0</v>
      </c>
      <c r="C45" s="167">
        <v>0</v>
      </c>
      <c r="D45" s="97">
        <f t="shared" si="2"/>
        <v>0</v>
      </c>
    </row>
    <row r="46" spans="1:5" ht="16.5" customHeight="1" thickTop="1" thickBot="1" x14ac:dyDescent="0.25">
      <c r="A46" s="25" t="s">
        <v>110</v>
      </c>
      <c r="B46" s="167">
        <v>0</v>
      </c>
      <c r="C46" s="167">
        <v>0</v>
      </c>
      <c r="D46" s="97">
        <f t="shared" si="2"/>
        <v>0</v>
      </c>
    </row>
    <row r="47" spans="1:5" ht="14.25" thickTop="1" thickBot="1" x14ac:dyDescent="0.25">
      <c r="A47" s="30" t="s">
        <v>59</v>
      </c>
      <c r="B47" s="31">
        <f>B9+B29+B39</f>
        <v>-218968</v>
      </c>
      <c r="C47" s="31">
        <f>C9+C29+C39</f>
        <v>-632706</v>
      </c>
      <c r="D47" s="31">
        <f t="shared" si="2"/>
        <v>0</v>
      </c>
    </row>
    <row r="48" spans="1:5" ht="14.25" thickTop="1" thickBot="1" x14ac:dyDescent="0.25">
      <c r="A48" s="4" t="s">
        <v>60</v>
      </c>
      <c r="B48" s="27">
        <v>349722</v>
      </c>
      <c r="C48" s="27">
        <v>938415</v>
      </c>
      <c r="D48" s="97">
        <f t="shared" si="2"/>
        <v>268.33170346732544</v>
      </c>
    </row>
    <row r="49" spans="1:4" ht="14.25" thickTop="1" thickBot="1" x14ac:dyDescent="0.25">
      <c r="A49" s="30" t="s">
        <v>225</v>
      </c>
      <c r="B49" s="31">
        <f>B47+B48</f>
        <v>130754</v>
      </c>
      <c r="C49" s="31">
        <f>C47+C48</f>
        <v>305709</v>
      </c>
      <c r="D49" s="31">
        <f t="shared" si="2"/>
        <v>233.80470195940467</v>
      </c>
    </row>
    <row r="50" spans="1:4" ht="13.5" thickTop="1" x14ac:dyDescent="0.2">
      <c r="A50" s="2"/>
      <c r="B50" s="2"/>
      <c r="C50" s="2"/>
      <c r="D50" s="2"/>
    </row>
    <row r="51" spans="1:4" x14ac:dyDescent="0.2">
      <c r="B51" s="9"/>
    </row>
    <row r="52" spans="1:4" x14ac:dyDescent="0.2">
      <c r="B52" s="9"/>
    </row>
    <row r="53" spans="1:4" x14ac:dyDescent="0.2">
      <c r="B53" s="9"/>
    </row>
    <row r="55" spans="1:4" x14ac:dyDescent="0.2">
      <c r="B55" s="9"/>
    </row>
    <row r="56" spans="1:4" x14ac:dyDescent="0.2">
      <c r="B56" s="9"/>
    </row>
    <row r="57" spans="1:4" x14ac:dyDescent="0.2">
      <c r="B57" s="9"/>
    </row>
    <row r="58" spans="1:4" x14ac:dyDescent="0.2">
      <c r="B58" s="9"/>
    </row>
    <row r="59" spans="1:4" x14ac:dyDescent="0.2">
      <c r="B59" s="9"/>
    </row>
  </sheetData>
  <sheetProtection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68"/>
  <sheetViews>
    <sheetView zoomScale="70" zoomScaleNormal="70" workbookViewId="0">
      <selection activeCell="B1" sqref="B1:D1"/>
    </sheetView>
  </sheetViews>
  <sheetFormatPr defaultColWidth="9.140625"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51" t="s">
        <v>310</v>
      </c>
      <c r="B1" s="219" t="str">
        <f>'ФИ-Почетна'!$C$18</f>
        <v>Макпетрол АД Скопје</v>
      </c>
      <c r="C1" s="235"/>
      <c r="D1" s="235"/>
      <c r="E1" s="32"/>
      <c r="F1" s="230"/>
      <c r="G1" s="230"/>
    </row>
    <row r="2" spans="1:7" ht="12.75" customHeight="1" x14ac:dyDescent="0.2">
      <c r="A2" s="51" t="s">
        <v>318</v>
      </c>
      <c r="B2" s="52" t="str">
        <f>'ФИ-Почетна'!$C$22</f>
        <v>01.01 - 30.06</v>
      </c>
      <c r="C2" s="53"/>
      <c r="D2" s="54"/>
      <c r="E2" s="28"/>
      <c r="F2" s="231"/>
      <c r="G2" s="231"/>
    </row>
    <row r="3" spans="1:7" ht="12.75" customHeight="1" x14ac:dyDescent="0.2">
      <c r="A3" s="55" t="s">
        <v>315</v>
      </c>
      <c r="B3" s="56">
        <f>'ФИ-Почетна'!$C$23</f>
        <v>2024</v>
      </c>
      <c r="C3" s="53"/>
      <c r="D3" s="57"/>
      <c r="E3" s="28"/>
      <c r="F3" s="33"/>
      <c r="G3" s="33"/>
    </row>
    <row r="4" spans="1:7" ht="12.75" customHeight="1" x14ac:dyDescent="0.2">
      <c r="A4" s="55" t="s">
        <v>319</v>
      </c>
      <c r="B4" s="58" t="str">
        <f>'ФИ-Почетна'!$C$20</f>
        <v>не</v>
      </c>
      <c r="C4" s="57"/>
      <c r="D4" s="57"/>
      <c r="E4" s="28"/>
      <c r="F4" s="33"/>
      <c r="G4" s="33"/>
    </row>
    <row r="5" spans="1:7" ht="33.75" customHeight="1" x14ac:dyDescent="0.2">
      <c r="A5" s="229" t="s">
        <v>134</v>
      </c>
      <c r="B5" s="229"/>
      <c r="C5" s="229"/>
      <c r="D5" s="229"/>
      <c r="E5" s="229"/>
      <c r="F5" s="229"/>
      <c r="G5" s="229"/>
    </row>
    <row r="6" spans="1:7" ht="21" customHeight="1" x14ac:dyDescent="0.2">
      <c r="A6" s="5"/>
      <c r="B6" s="29"/>
      <c r="C6" s="29"/>
      <c r="D6" s="29"/>
      <c r="E6" s="234" t="s">
        <v>24</v>
      </c>
      <c r="F6" s="234"/>
      <c r="G6" s="234"/>
    </row>
    <row r="7" spans="1:7" ht="18" customHeight="1" x14ac:dyDescent="0.2">
      <c r="A7" s="232" t="s">
        <v>133</v>
      </c>
      <c r="B7" s="233" t="s">
        <v>226</v>
      </c>
      <c r="C7" s="233"/>
      <c r="D7" s="233"/>
      <c r="E7" s="233"/>
      <c r="F7" s="228" t="s">
        <v>6</v>
      </c>
      <c r="G7" s="228" t="s">
        <v>129</v>
      </c>
    </row>
    <row r="8" spans="1:7" s="12" customFormat="1" ht="36" x14ac:dyDescent="0.2">
      <c r="A8" s="232"/>
      <c r="B8" s="13" t="s">
        <v>174</v>
      </c>
      <c r="C8" s="13" t="s">
        <v>127</v>
      </c>
      <c r="D8" s="13" t="s">
        <v>227</v>
      </c>
      <c r="E8" s="13" t="s">
        <v>128</v>
      </c>
      <c r="F8" s="228"/>
      <c r="G8" s="228"/>
    </row>
    <row r="9" spans="1:7" x14ac:dyDescent="0.2">
      <c r="A9" s="14" t="s">
        <v>113</v>
      </c>
      <c r="B9" s="26">
        <v>3135464</v>
      </c>
      <c r="C9" s="26"/>
      <c r="D9" s="26">
        <v>1675369</v>
      </c>
      <c r="E9" s="26">
        <v>2523283</v>
      </c>
      <c r="F9" s="26"/>
      <c r="G9" s="19">
        <f>SUM(B9:F9)</f>
        <v>7334116</v>
      </c>
    </row>
    <row r="10" spans="1:7" x14ac:dyDescent="0.2">
      <c r="A10" s="15" t="s">
        <v>118</v>
      </c>
      <c r="B10" s="169"/>
      <c r="C10" s="169"/>
      <c r="D10" s="169"/>
      <c r="E10" s="169"/>
      <c r="F10" s="169"/>
      <c r="G10" s="21">
        <f t="shared" ref="G10:G27" si="0">SUM(B10:F10)</f>
        <v>0</v>
      </c>
    </row>
    <row r="11" spans="1:7" x14ac:dyDescent="0.2">
      <c r="A11" s="15" t="s">
        <v>114</v>
      </c>
      <c r="B11" s="168"/>
      <c r="C11" s="168"/>
      <c r="D11" s="168"/>
      <c r="E11" s="168"/>
      <c r="F11" s="168"/>
      <c r="G11" s="21">
        <f t="shared" si="0"/>
        <v>0</v>
      </c>
    </row>
    <row r="12" spans="1:7" x14ac:dyDescent="0.2">
      <c r="A12" s="15" t="s">
        <v>115</v>
      </c>
      <c r="B12" s="168"/>
      <c r="C12" s="168"/>
      <c r="D12" s="168"/>
      <c r="E12" s="168"/>
      <c r="F12" s="168"/>
      <c r="G12" s="21">
        <f t="shared" si="0"/>
        <v>0</v>
      </c>
    </row>
    <row r="13" spans="1:7" x14ac:dyDescent="0.2">
      <c r="A13" s="15" t="s">
        <v>116</v>
      </c>
      <c r="B13" s="168"/>
      <c r="C13" s="168"/>
      <c r="D13" s="168"/>
      <c r="E13" s="168"/>
      <c r="F13" s="168"/>
      <c r="G13" s="21">
        <f t="shared" si="0"/>
        <v>0</v>
      </c>
    </row>
    <row r="14" spans="1:7" x14ac:dyDescent="0.2">
      <c r="A14" s="15" t="s">
        <v>117</v>
      </c>
      <c r="B14" s="168"/>
      <c r="C14" s="168"/>
      <c r="D14" s="168"/>
      <c r="E14" s="168">
        <v>770716</v>
      </c>
      <c r="F14" s="168"/>
      <c r="G14" s="21">
        <f t="shared" si="0"/>
        <v>770716</v>
      </c>
    </row>
    <row r="15" spans="1:7" x14ac:dyDescent="0.2">
      <c r="A15" s="15" t="s">
        <v>119</v>
      </c>
      <c r="B15" s="168"/>
      <c r="C15" s="168"/>
      <c r="D15" s="168">
        <v>64548</v>
      </c>
      <c r="E15" s="168">
        <v>-64548</v>
      </c>
      <c r="F15" s="168"/>
      <c r="G15" s="21">
        <f t="shared" si="0"/>
        <v>0</v>
      </c>
    </row>
    <row r="16" spans="1:7" ht="28.5" customHeight="1" x14ac:dyDescent="0.2">
      <c r="A16" s="15" t="s">
        <v>228</v>
      </c>
      <c r="B16" s="168"/>
      <c r="C16" s="168"/>
      <c r="D16" s="168"/>
      <c r="E16" s="168">
        <v>-333775</v>
      </c>
      <c r="F16" s="168"/>
      <c r="G16" s="21">
        <f t="shared" si="0"/>
        <v>-333775</v>
      </c>
    </row>
    <row r="17" spans="1:7" ht="25.5" x14ac:dyDescent="0.2">
      <c r="A17" s="15" t="s">
        <v>131</v>
      </c>
      <c r="B17" s="168"/>
      <c r="C17" s="168"/>
      <c r="D17" s="168"/>
      <c r="E17" s="168">
        <v>-149070</v>
      </c>
      <c r="F17" s="168"/>
      <c r="G17" s="21">
        <f t="shared" si="0"/>
        <v>-149070</v>
      </c>
    </row>
    <row r="18" spans="1:7" x14ac:dyDescent="0.2">
      <c r="A18" s="15" t="s">
        <v>240</v>
      </c>
      <c r="B18" s="168"/>
      <c r="C18" s="168"/>
      <c r="D18" s="168">
        <v>300000</v>
      </c>
      <c r="E18" s="168">
        <v>-300000</v>
      </c>
      <c r="F18" s="168"/>
      <c r="G18" s="21">
        <f t="shared" si="0"/>
        <v>0</v>
      </c>
    </row>
    <row r="19" spans="1:7" x14ac:dyDescent="0.2">
      <c r="A19" s="15" t="s">
        <v>130</v>
      </c>
      <c r="B19" s="168"/>
      <c r="C19" s="168"/>
      <c r="D19" s="168"/>
      <c r="E19" s="168"/>
      <c r="F19" s="168"/>
      <c r="G19" s="21">
        <f t="shared" si="0"/>
        <v>0</v>
      </c>
    </row>
    <row r="20" spans="1:7" ht="25.5" x14ac:dyDescent="0.2">
      <c r="A20" s="15" t="s">
        <v>120</v>
      </c>
      <c r="B20" s="168"/>
      <c r="C20" s="168"/>
      <c r="D20" s="168">
        <v>165000</v>
      </c>
      <c r="E20" s="168"/>
      <c r="F20" s="168"/>
      <c r="G20" s="21">
        <f t="shared" si="0"/>
        <v>165000</v>
      </c>
    </row>
    <row r="21" spans="1:7" ht="25.5" x14ac:dyDescent="0.2">
      <c r="A21" s="15" t="s">
        <v>121</v>
      </c>
      <c r="B21" s="168"/>
      <c r="C21" s="168"/>
      <c r="D21" s="168"/>
      <c r="E21" s="168"/>
      <c r="F21" s="168"/>
      <c r="G21" s="21">
        <f t="shared" si="0"/>
        <v>0</v>
      </c>
    </row>
    <row r="22" spans="1:7" ht="25.5" x14ac:dyDescent="0.2">
      <c r="A22" s="15" t="s">
        <v>122</v>
      </c>
      <c r="B22" s="168"/>
      <c r="C22" s="168"/>
      <c r="D22" s="168"/>
      <c r="E22" s="168"/>
      <c r="F22" s="168"/>
      <c r="G22" s="21">
        <f t="shared" si="0"/>
        <v>0</v>
      </c>
    </row>
    <row r="23" spans="1:7" x14ac:dyDescent="0.2">
      <c r="A23" s="15" t="s">
        <v>6</v>
      </c>
      <c r="B23" s="168"/>
      <c r="C23" s="168"/>
      <c r="D23" s="168"/>
      <c r="E23" s="168"/>
      <c r="F23" s="168"/>
      <c r="G23" s="21">
        <f t="shared" si="0"/>
        <v>0</v>
      </c>
    </row>
    <row r="24" spans="1:7" x14ac:dyDescent="0.2">
      <c r="A24" s="15" t="s">
        <v>125</v>
      </c>
      <c r="B24" s="168"/>
      <c r="C24" s="168"/>
      <c r="D24" s="168"/>
      <c r="E24" s="168"/>
      <c r="F24" s="168"/>
      <c r="G24" s="21">
        <f t="shared" si="0"/>
        <v>0</v>
      </c>
    </row>
    <row r="25" spans="1:7" x14ac:dyDescent="0.2">
      <c r="A25" s="15" t="s">
        <v>123</v>
      </c>
      <c r="B25" s="168"/>
      <c r="C25" s="168"/>
      <c r="D25" s="168"/>
      <c r="E25" s="168"/>
      <c r="F25" s="168"/>
      <c r="G25" s="21">
        <f t="shared" si="0"/>
        <v>0</v>
      </c>
    </row>
    <row r="26" spans="1:7" x14ac:dyDescent="0.2">
      <c r="A26" s="15" t="s">
        <v>124</v>
      </c>
      <c r="B26" s="168"/>
      <c r="C26" s="168"/>
      <c r="D26" s="168"/>
      <c r="E26" s="168"/>
      <c r="F26" s="168"/>
      <c r="G26" s="21">
        <f t="shared" si="0"/>
        <v>0</v>
      </c>
    </row>
    <row r="27" spans="1:7" ht="15.75" customHeight="1" thickBot="1" x14ac:dyDescent="0.25">
      <c r="A27" s="16" t="s">
        <v>126</v>
      </c>
      <c r="B27" s="170"/>
      <c r="C27" s="170"/>
      <c r="D27" s="170"/>
      <c r="E27" s="170"/>
      <c r="F27" s="170"/>
      <c r="G27" s="21">
        <f t="shared" si="0"/>
        <v>0</v>
      </c>
    </row>
    <row r="28" spans="1:7" ht="14.25" thickTop="1" thickBot="1" x14ac:dyDescent="0.25">
      <c r="A28" s="18" t="s">
        <v>132</v>
      </c>
      <c r="B28" s="22">
        <f t="shared" ref="B28:F28" si="1">SUM(B9:B27)</f>
        <v>3135464</v>
      </c>
      <c r="C28" s="22">
        <f t="shared" si="1"/>
        <v>0</v>
      </c>
      <c r="D28" s="22">
        <f t="shared" si="1"/>
        <v>2204917</v>
      </c>
      <c r="E28" s="22">
        <f t="shared" si="1"/>
        <v>2446606</v>
      </c>
      <c r="F28" s="22">
        <f t="shared" si="1"/>
        <v>0</v>
      </c>
      <c r="G28" s="22">
        <f>SUM(G9:G27)</f>
        <v>7786987</v>
      </c>
    </row>
    <row r="29" spans="1:7" ht="13.5" thickTop="1" x14ac:dyDescent="0.2">
      <c r="A29" s="17" t="s">
        <v>118</v>
      </c>
      <c r="B29" s="177"/>
      <c r="C29" s="177"/>
      <c r="D29" s="177"/>
      <c r="E29" s="177"/>
      <c r="F29" s="177"/>
      <c r="G29" s="21">
        <f t="shared" ref="G29:G46" si="2">SUM(B29:F29)</f>
        <v>0</v>
      </c>
    </row>
    <row r="30" spans="1:7" x14ac:dyDescent="0.2">
      <c r="A30" s="15" t="s">
        <v>114</v>
      </c>
      <c r="B30" s="178"/>
      <c r="C30" s="178"/>
      <c r="D30" s="178"/>
      <c r="E30" s="185"/>
      <c r="F30" s="178"/>
      <c r="G30" s="21">
        <f t="shared" si="2"/>
        <v>0</v>
      </c>
    </row>
    <row r="31" spans="1:7" x14ac:dyDescent="0.2">
      <c r="A31" s="15" t="s">
        <v>115</v>
      </c>
      <c r="B31" s="178"/>
      <c r="C31" s="178"/>
      <c r="D31" s="178"/>
      <c r="E31" s="185"/>
      <c r="F31" s="178"/>
      <c r="G31" s="21">
        <f t="shared" si="2"/>
        <v>0</v>
      </c>
    </row>
    <row r="32" spans="1:7" x14ac:dyDescent="0.2">
      <c r="A32" s="15" t="s">
        <v>116</v>
      </c>
      <c r="B32" s="178"/>
      <c r="C32" s="178"/>
      <c r="D32" s="178"/>
      <c r="E32" s="185"/>
      <c r="F32" s="178"/>
      <c r="G32" s="21">
        <f t="shared" si="2"/>
        <v>0</v>
      </c>
    </row>
    <row r="33" spans="1:7" x14ac:dyDescent="0.2">
      <c r="A33" s="15" t="s">
        <v>117</v>
      </c>
      <c r="B33" s="178"/>
      <c r="C33" s="178"/>
      <c r="D33" s="178"/>
      <c r="E33" s="185">
        <v>441339</v>
      </c>
      <c r="F33" s="178"/>
      <c r="G33" s="21">
        <f t="shared" si="2"/>
        <v>441339</v>
      </c>
    </row>
    <row r="34" spans="1:7" x14ac:dyDescent="0.2">
      <c r="A34" s="15" t="s">
        <v>119</v>
      </c>
      <c r="B34" s="178"/>
      <c r="C34" s="178"/>
      <c r="D34" s="178">
        <v>38536</v>
      </c>
      <c r="E34" s="185">
        <v>-38536</v>
      </c>
      <c r="F34" s="178"/>
      <c r="G34" s="21">
        <f t="shared" si="2"/>
        <v>0</v>
      </c>
    </row>
    <row r="35" spans="1:7" ht="25.5" x14ac:dyDescent="0.2">
      <c r="A35" s="15" t="s">
        <v>228</v>
      </c>
      <c r="B35" s="178"/>
      <c r="C35" s="178"/>
      <c r="D35" s="178"/>
      <c r="E35" s="185">
        <v>-374233</v>
      </c>
      <c r="F35" s="178"/>
      <c r="G35" s="21">
        <f t="shared" si="2"/>
        <v>-374233</v>
      </c>
    </row>
    <row r="36" spans="1:7" ht="25.5" x14ac:dyDescent="0.2">
      <c r="A36" s="15" t="s">
        <v>131</v>
      </c>
      <c r="B36" s="178"/>
      <c r="C36" s="178"/>
      <c r="D36" s="178"/>
      <c r="E36" s="185">
        <v>-159775</v>
      </c>
      <c r="F36" s="178"/>
      <c r="G36" s="21">
        <f t="shared" si="2"/>
        <v>-159775</v>
      </c>
    </row>
    <row r="37" spans="1:7" x14ac:dyDescent="0.2">
      <c r="A37" s="15" t="s">
        <v>240</v>
      </c>
      <c r="B37" s="178"/>
      <c r="C37" s="178"/>
      <c r="D37" s="178">
        <v>270037</v>
      </c>
      <c r="E37" s="178">
        <v>-270037</v>
      </c>
      <c r="F37" s="178"/>
      <c r="G37" s="21">
        <f t="shared" si="2"/>
        <v>0</v>
      </c>
    </row>
    <row r="38" spans="1:7" x14ac:dyDescent="0.2">
      <c r="A38" s="15" t="s">
        <v>130</v>
      </c>
      <c r="B38" s="178"/>
      <c r="C38" s="178"/>
      <c r="D38" s="178"/>
      <c r="E38" s="178"/>
      <c r="F38" s="178"/>
      <c r="G38" s="21">
        <f t="shared" si="2"/>
        <v>0</v>
      </c>
    </row>
    <row r="39" spans="1:7" ht="25.5" x14ac:dyDescent="0.2">
      <c r="A39" s="15" t="s">
        <v>120</v>
      </c>
      <c r="B39" s="178"/>
      <c r="C39" s="178"/>
      <c r="D39" s="178">
        <v>495000</v>
      </c>
      <c r="E39" s="178"/>
      <c r="F39" s="178"/>
      <c r="G39" s="21">
        <f t="shared" si="2"/>
        <v>495000</v>
      </c>
    </row>
    <row r="40" spans="1:7" ht="25.5" x14ac:dyDescent="0.2">
      <c r="A40" s="15" t="s">
        <v>121</v>
      </c>
      <c r="B40" s="178"/>
      <c r="C40" s="178"/>
      <c r="D40" s="178"/>
      <c r="E40" s="178"/>
      <c r="F40" s="178"/>
      <c r="G40" s="21">
        <f t="shared" si="2"/>
        <v>0</v>
      </c>
    </row>
    <row r="41" spans="1:7" ht="25.5" x14ac:dyDescent="0.2">
      <c r="A41" s="15" t="s">
        <v>122</v>
      </c>
      <c r="B41" s="178"/>
      <c r="C41" s="178"/>
      <c r="D41" s="178"/>
      <c r="E41" s="178"/>
      <c r="F41" s="178"/>
      <c r="G41" s="21">
        <f t="shared" si="2"/>
        <v>0</v>
      </c>
    </row>
    <row r="42" spans="1:7" x14ac:dyDescent="0.2">
      <c r="A42" s="15" t="s">
        <v>6</v>
      </c>
      <c r="B42" s="178"/>
      <c r="C42" s="178"/>
      <c r="D42" s="178"/>
      <c r="E42" s="178"/>
      <c r="F42" s="178"/>
      <c r="G42" s="21">
        <f t="shared" si="2"/>
        <v>0</v>
      </c>
    </row>
    <row r="43" spans="1:7" x14ac:dyDescent="0.2">
      <c r="A43" s="15" t="s">
        <v>125</v>
      </c>
      <c r="B43" s="178"/>
      <c r="C43" s="178"/>
      <c r="D43" s="178"/>
      <c r="E43" s="178"/>
      <c r="F43" s="178"/>
      <c r="G43" s="21">
        <f t="shared" si="2"/>
        <v>0</v>
      </c>
    </row>
    <row r="44" spans="1:7" x14ac:dyDescent="0.2">
      <c r="A44" s="15" t="s">
        <v>123</v>
      </c>
      <c r="B44" s="178"/>
      <c r="C44" s="178"/>
      <c r="D44" s="178"/>
      <c r="E44" s="178"/>
      <c r="F44" s="178"/>
      <c r="G44" s="21">
        <f t="shared" si="2"/>
        <v>0</v>
      </c>
    </row>
    <row r="45" spans="1:7" x14ac:dyDescent="0.2">
      <c r="A45" s="15" t="s">
        <v>124</v>
      </c>
      <c r="B45" s="178"/>
      <c r="C45" s="178"/>
      <c r="D45" s="178"/>
      <c r="E45" s="178"/>
      <c r="F45" s="178"/>
      <c r="G45" s="21">
        <f t="shared" si="2"/>
        <v>0</v>
      </c>
    </row>
    <row r="46" spans="1:7" ht="15.75" customHeight="1" thickBot="1" x14ac:dyDescent="0.25">
      <c r="A46" s="16" t="s">
        <v>126</v>
      </c>
      <c r="B46" s="179"/>
      <c r="C46" s="179"/>
      <c r="D46" s="179"/>
      <c r="E46" s="179"/>
      <c r="F46" s="179"/>
      <c r="G46" s="21">
        <f t="shared" si="2"/>
        <v>0</v>
      </c>
    </row>
    <row r="47" spans="1:7" ht="14.25" thickTop="1" thickBot="1" x14ac:dyDescent="0.25">
      <c r="A47" s="18" t="s">
        <v>379</v>
      </c>
      <c r="B47" s="20">
        <f t="shared" ref="B47:G47" si="3">SUM(B28:B46)</f>
        <v>3135464</v>
      </c>
      <c r="C47" s="20">
        <f>SUM(C28:C46)</f>
        <v>0</v>
      </c>
      <c r="D47" s="20">
        <f>SUM(D28:D46)</f>
        <v>3008490</v>
      </c>
      <c r="E47" s="20">
        <f>SUM(E28:E46)</f>
        <v>2045364</v>
      </c>
      <c r="F47" s="20">
        <f t="shared" si="3"/>
        <v>0</v>
      </c>
      <c r="G47" s="20">
        <f t="shared" si="3"/>
        <v>8189318</v>
      </c>
    </row>
    <row r="48" spans="1:7" ht="13.5" thickTop="1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5"/>
      <c r="B65" s="5"/>
      <c r="C65" s="5"/>
      <c r="D65" s="5"/>
      <c r="E65" s="5"/>
      <c r="F65" s="5"/>
      <c r="G65" s="5"/>
    </row>
    <row r="66" spans="1:7" x14ac:dyDescent="0.2">
      <c r="A66" s="5"/>
      <c r="B66" s="5"/>
      <c r="C66" s="5"/>
      <c r="D66" s="5"/>
      <c r="E66" s="5"/>
      <c r="F66" s="5"/>
      <c r="G66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</sheetData>
  <sheetProtection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25" right="0.25" top="0.75" bottom="0.75" header="0.3" footer="0.3"/>
  <pageSetup paperSize="9" scale="78" orientation="portrait" r:id="rId1"/>
  <headerFooter alignWithMargins="0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39"/>
  </sheetPr>
  <dimension ref="A1:D68"/>
  <sheetViews>
    <sheetView zoomScaleNormal="100" workbookViewId="0">
      <selection activeCell="B2" sqref="B2"/>
    </sheetView>
  </sheetViews>
  <sheetFormatPr defaultColWidth="9.140625" defaultRowHeight="12.75" x14ac:dyDescent="0.2"/>
  <cols>
    <col min="1" max="1" width="49.5703125" style="84" customWidth="1"/>
    <col min="2" max="3" width="19.28515625" style="84" customWidth="1"/>
    <col min="4" max="4" width="10.28515625" style="84" customWidth="1"/>
    <col min="5" max="16384" width="9.140625" style="84"/>
  </cols>
  <sheetData>
    <row r="1" spans="1:4" x14ac:dyDescent="0.2">
      <c r="A1" s="83" t="s">
        <v>28</v>
      </c>
      <c r="B1" s="219" t="s">
        <v>381</v>
      </c>
      <c r="C1" s="235"/>
      <c r="D1" s="235"/>
    </row>
    <row r="2" spans="1:4" x14ac:dyDescent="0.2">
      <c r="A2" s="83" t="s">
        <v>30</v>
      </c>
      <c r="B2" s="100" t="str">
        <f>'ФИ-Почетна'!$C$22</f>
        <v>01.01 - 30.06</v>
      </c>
      <c r="C2" s="85" t="s">
        <v>325</v>
      </c>
      <c r="D2" s="86">
        <f>'ФИ-Почетна'!$C$23</f>
        <v>2024</v>
      </c>
    </row>
    <row r="3" spans="1:4" x14ac:dyDescent="0.2">
      <c r="A3" s="85" t="s">
        <v>238</v>
      </c>
      <c r="B3" s="100" t="s">
        <v>380</v>
      </c>
      <c r="C3" s="85"/>
      <c r="D3" s="86"/>
    </row>
    <row r="4" spans="1:4" ht="26.25" customHeight="1" x14ac:dyDescent="0.2">
      <c r="A4" s="222" t="s">
        <v>185</v>
      </c>
      <c r="B4" s="222"/>
      <c r="C4" s="222"/>
      <c r="D4" s="222"/>
    </row>
    <row r="5" spans="1:4" ht="14.25" customHeight="1" thickBot="1" x14ac:dyDescent="0.25">
      <c r="A5" s="87"/>
      <c r="B5" s="87"/>
      <c r="C5" s="236" t="s">
        <v>35</v>
      </c>
      <c r="D5" s="236"/>
    </row>
    <row r="6" spans="1:4" s="90" customFormat="1" ht="33" customHeight="1" thickTop="1" thickBot="1" x14ac:dyDescent="0.25">
      <c r="A6" s="88" t="s">
        <v>34</v>
      </c>
      <c r="B6" s="101" t="s">
        <v>25</v>
      </c>
      <c r="C6" s="101" t="s">
        <v>26</v>
      </c>
      <c r="D6" s="101" t="s">
        <v>29</v>
      </c>
    </row>
    <row r="7" spans="1:4" ht="14.25" thickTop="1" thickBot="1" x14ac:dyDescent="0.25">
      <c r="A7" s="102" t="s">
        <v>186</v>
      </c>
      <c r="B7" s="103"/>
      <c r="C7" s="103"/>
      <c r="D7" s="103"/>
    </row>
    <row r="8" spans="1:4" ht="14.25" thickTop="1" thickBot="1" x14ac:dyDescent="0.25">
      <c r="A8" s="104" t="s">
        <v>187</v>
      </c>
      <c r="B8" s="105">
        <f>'Биланс на состојба'!B11</f>
        <v>6163519</v>
      </c>
      <c r="C8" s="105">
        <f>'Биланс на состојба'!C11</f>
        <v>7605237</v>
      </c>
      <c r="D8" s="105">
        <f>'Биланс на состојба'!D11</f>
        <v>123.3911504126133</v>
      </c>
    </row>
    <row r="9" spans="1:4" ht="14.25" thickTop="1" thickBot="1" x14ac:dyDescent="0.25">
      <c r="A9" s="106" t="s">
        <v>188</v>
      </c>
      <c r="B9" s="107">
        <f>'Биланс на состојба'!B12</f>
        <v>3789</v>
      </c>
      <c r="C9" s="107">
        <f>'Биланс на состојба'!C12</f>
        <v>5786</v>
      </c>
      <c r="D9" s="105">
        <f>'Биланс на состојба'!D12</f>
        <v>152.70519926101872</v>
      </c>
    </row>
    <row r="10" spans="1:4" ht="14.25" thickTop="1" thickBot="1" x14ac:dyDescent="0.25">
      <c r="A10" s="104" t="s">
        <v>189</v>
      </c>
      <c r="B10" s="105">
        <f>'Биланс на состојба'!B13</f>
        <v>4350024</v>
      </c>
      <c r="C10" s="105">
        <f>'Биланс на состојба'!C13</f>
        <v>4392839</v>
      </c>
      <c r="D10" s="105">
        <f>'Биланс на состојба'!D13</f>
        <v>100.98424744323249</v>
      </c>
    </row>
    <row r="11" spans="1:4" ht="14.25" thickTop="1" thickBot="1" x14ac:dyDescent="0.25">
      <c r="A11" s="108" t="s">
        <v>326</v>
      </c>
      <c r="B11" s="107">
        <f>'Биланс на состојба'!B14</f>
        <v>3399954</v>
      </c>
      <c r="C11" s="107">
        <f>'Биланс на состојба'!C14</f>
        <v>3371528</v>
      </c>
      <c r="D11" s="107">
        <f>'Биланс на состојба'!D14</f>
        <v>99.163929864933465</v>
      </c>
    </row>
    <row r="12" spans="1:4" ht="14.25" thickTop="1" thickBot="1" x14ac:dyDescent="0.25">
      <c r="A12" s="108" t="s">
        <v>327</v>
      </c>
      <c r="B12" s="107">
        <f>'Биланс на состојба'!B15</f>
        <v>679985</v>
      </c>
      <c r="C12" s="107">
        <f>'Биланс на состојба'!C15</f>
        <v>627518</v>
      </c>
      <c r="D12" s="107">
        <f>'Биланс на состојба'!D15</f>
        <v>92.284094502084599</v>
      </c>
    </row>
    <row r="13" spans="1:4" ht="14.25" thickTop="1" thickBot="1" x14ac:dyDescent="0.25">
      <c r="A13" s="108" t="s">
        <v>328</v>
      </c>
      <c r="B13" s="107">
        <f>'Биланс на состојба'!B16</f>
        <v>0</v>
      </c>
      <c r="C13" s="107">
        <f>'Биланс на состојба'!C16</f>
        <v>0</v>
      </c>
      <c r="D13" s="107">
        <f>'Биланс на состојба'!D16</f>
        <v>0</v>
      </c>
    </row>
    <row r="14" spans="1:4" ht="14.25" thickTop="1" thickBot="1" x14ac:dyDescent="0.25">
      <c r="A14" s="108" t="s">
        <v>329</v>
      </c>
      <c r="B14" s="107">
        <f>'Биланс на состојба'!B17</f>
        <v>270085</v>
      </c>
      <c r="C14" s="107">
        <f>'Биланс на состојба'!C17</f>
        <v>393793</v>
      </c>
      <c r="D14" s="107">
        <f>'Биланс на состојба'!D17</f>
        <v>145.80335820204752</v>
      </c>
    </row>
    <row r="15" spans="1:4" s="109" customFormat="1" ht="14.25" thickTop="1" thickBot="1" x14ac:dyDescent="0.25">
      <c r="A15" s="104" t="s">
        <v>330</v>
      </c>
      <c r="B15" s="105">
        <f>'Биланс на состојба'!B18</f>
        <v>25579</v>
      </c>
      <c r="C15" s="105">
        <f>'Биланс на состојба'!C18</f>
        <v>25214</v>
      </c>
      <c r="D15" s="105">
        <f>'Биланс на состојба'!D18</f>
        <v>98.573048203604515</v>
      </c>
    </row>
    <row r="16" spans="1:4" s="109" customFormat="1" ht="14.25" thickTop="1" thickBot="1" x14ac:dyDescent="0.25">
      <c r="A16" s="104" t="s">
        <v>331</v>
      </c>
      <c r="B16" s="105">
        <f>'Биланс на состојба'!B19</f>
        <v>1784127</v>
      </c>
      <c r="C16" s="105">
        <f>'Биланс на состојба'!C19</f>
        <v>3181398</v>
      </c>
      <c r="D16" s="105">
        <f>'Биланс на состојба'!D19</f>
        <v>178.31679022849832</v>
      </c>
    </row>
    <row r="17" spans="1:4" ht="14.25" thickTop="1" thickBot="1" x14ac:dyDescent="0.25">
      <c r="A17" s="108" t="s">
        <v>190</v>
      </c>
      <c r="B17" s="107">
        <f>'Биланс на состојба'!B20</f>
        <v>310240</v>
      </c>
      <c r="C17" s="107">
        <f>'Биланс на состојба'!C20</f>
        <v>310240</v>
      </c>
      <c r="D17" s="107">
        <f>'Биланс на состојба'!D20</f>
        <v>100</v>
      </c>
    </row>
    <row r="18" spans="1:4" ht="14.25" thickTop="1" thickBot="1" x14ac:dyDescent="0.25">
      <c r="A18" s="108" t="s">
        <v>191</v>
      </c>
      <c r="B18" s="107">
        <f>'Биланс на состојба'!B21</f>
        <v>536118</v>
      </c>
      <c r="C18" s="107">
        <f>'Биланс на состојба'!C21</f>
        <v>536118</v>
      </c>
      <c r="D18" s="107">
        <f>'Биланс на состојба'!D21</f>
        <v>100</v>
      </c>
    </row>
    <row r="19" spans="1:4" ht="14.25" thickTop="1" thickBot="1" x14ac:dyDescent="0.25">
      <c r="A19" s="110" t="s">
        <v>332</v>
      </c>
      <c r="B19" s="107">
        <f>'Биланс на состојба'!B22</f>
        <v>525</v>
      </c>
      <c r="C19" s="107">
        <f>'Биланс на состојба'!C22</f>
        <v>407</v>
      </c>
      <c r="D19" s="107">
        <f>'Биланс на состојба'!D22</f>
        <v>77.523809523809533</v>
      </c>
    </row>
    <row r="20" spans="1:4" ht="14.25" thickTop="1" thickBot="1" x14ac:dyDescent="0.25">
      <c r="A20" s="110" t="s">
        <v>333</v>
      </c>
      <c r="B20" s="107">
        <f>'Биланс на состојба'!B23</f>
        <v>937244</v>
      </c>
      <c r="C20" s="107">
        <f>'Биланс на состојба'!C23</f>
        <v>2334633</v>
      </c>
      <c r="D20" s="107">
        <f>'Биланс на состојба'!D23</f>
        <v>249.09553968870432</v>
      </c>
    </row>
    <row r="21" spans="1:4" ht="14.25" thickTop="1" thickBot="1" x14ac:dyDescent="0.25">
      <c r="A21" s="110" t="s">
        <v>334</v>
      </c>
      <c r="B21" s="107">
        <f>'Биланс на состојба'!B24</f>
        <v>0</v>
      </c>
      <c r="C21" s="107">
        <f>'Биланс на состојба'!C24</f>
        <v>0</v>
      </c>
      <c r="D21" s="107">
        <f>'Биланс на состојба'!D24</f>
        <v>0</v>
      </c>
    </row>
    <row r="22" spans="1:4" s="109" customFormat="1" ht="14.25" thickTop="1" thickBot="1" x14ac:dyDescent="0.25">
      <c r="A22" s="104" t="s">
        <v>192</v>
      </c>
      <c r="B22" s="105">
        <f>'Биланс на состојба'!B25</f>
        <v>0</v>
      </c>
      <c r="C22" s="105">
        <f>'Биланс на состојба'!C25</f>
        <v>0</v>
      </c>
      <c r="D22" s="105">
        <f>'Биланс на состојба'!D25</f>
        <v>0</v>
      </c>
    </row>
    <row r="23" spans="1:4" s="109" customFormat="1" ht="14.25" thickTop="1" thickBot="1" x14ac:dyDescent="0.25">
      <c r="A23" s="104" t="s">
        <v>193</v>
      </c>
      <c r="B23" s="105">
        <f>'Биланс на состојба'!B26</f>
        <v>0</v>
      </c>
      <c r="C23" s="105">
        <f>'Биланс на состојба'!C26</f>
        <v>0</v>
      </c>
      <c r="D23" s="105">
        <f>'Биланс на состојба'!D26</f>
        <v>0</v>
      </c>
    </row>
    <row r="24" spans="1:4" ht="14.25" thickTop="1" thickBot="1" x14ac:dyDescent="0.25">
      <c r="A24" s="111" t="s">
        <v>194</v>
      </c>
      <c r="B24" s="107">
        <f>'Биланс на состојба'!B27</f>
        <v>3046157</v>
      </c>
      <c r="C24" s="107">
        <f>'Биланс на состојба'!C27</f>
        <v>2407604</v>
      </c>
      <c r="D24" s="105">
        <f>'Биланс на состојба'!D27</f>
        <v>79.037423218829488</v>
      </c>
    </row>
    <row r="25" spans="1:4" ht="14.25" thickTop="1" thickBot="1" x14ac:dyDescent="0.25">
      <c r="A25" s="106" t="s">
        <v>195</v>
      </c>
      <c r="B25" s="105">
        <f>'Биланс на состојба'!B28</f>
        <v>1057274</v>
      </c>
      <c r="C25" s="105">
        <f>'Биланс на состојба'!C28</f>
        <v>1225149</v>
      </c>
      <c r="D25" s="107">
        <f>'Биланс на состојба'!D28</f>
        <v>115.8780978251617</v>
      </c>
    </row>
    <row r="26" spans="1:4" ht="14.25" thickTop="1" thickBot="1" x14ac:dyDescent="0.25">
      <c r="A26" s="108" t="s">
        <v>196</v>
      </c>
      <c r="B26" s="107">
        <f>'Биланс на состојба'!B29</f>
        <v>387578</v>
      </c>
      <c r="C26" s="107">
        <f>'Биланс на состојба'!C29</f>
        <v>472098</v>
      </c>
      <c r="D26" s="107">
        <f>'Биланс на состојба'!D29</f>
        <v>121.8072233202091</v>
      </c>
    </row>
    <row r="27" spans="1:4" ht="14.25" thickTop="1" thickBot="1" x14ac:dyDescent="0.25">
      <c r="A27" s="108" t="s">
        <v>335</v>
      </c>
      <c r="B27" s="107">
        <f>'Биланс на состојба'!B30</f>
        <v>488295</v>
      </c>
      <c r="C27" s="107">
        <f>'Биланс на состојба'!C30</f>
        <v>250868</v>
      </c>
      <c r="D27" s="107">
        <f>'Биланс на состојба'!D30</f>
        <v>51.376319642838851</v>
      </c>
    </row>
    <row r="28" spans="1:4" ht="14.25" thickTop="1" thickBot="1" x14ac:dyDescent="0.25">
      <c r="A28" s="108" t="s">
        <v>197</v>
      </c>
      <c r="B28" s="107">
        <f>'Биланс на состојба'!B31</f>
        <v>0</v>
      </c>
      <c r="C28" s="107">
        <f>'Биланс на состојба'!C31</f>
        <v>0</v>
      </c>
      <c r="D28" s="107">
        <f>'Биланс на состојба'!D31</f>
        <v>0</v>
      </c>
    </row>
    <row r="29" spans="1:4" ht="14.25" thickTop="1" thickBot="1" x14ac:dyDescent="0.25">
      <c r="A29" s="106" t="s">
        <v>198</v>
      </c>
      <c r="B29" s="107">
        <f>'Биланс на состојба'!B32</f>
        <v>938415</v>
      </c>
      <c r="C29" s="107">
        <f>'Биланс на состојба'!C32</f>
        <v>305709</v>
      </c>
      <c r="D29" s="107">
        <f>'Биланс на состојба'!D32</f>
        <v>32.577164687265231</v>
      </c>
    </row>
    <row r="30" spans="1:4" ht="14.25" thickTop="1" thickBot="1" x14ac:dyDescent="0.25">
      <c r="A30" s="106" t="s">
        <v>336</v>
      </c>
      <c r="B30" s="107">
        <f>'Биланс на состојба'!B33</f>
        <v>174595</v>
      </c>
      <c r="C30" s="107">
        <f>'Биланс на состојба'!C33</f>
        <v>153780</v>
      </c>
      <c r="D30" s="107">
        <f>'Биланс на состојба'!D33</f>
        <v>88.078123657607605</v>
      </c>
    </row>
    <row r="31" spans="1:4" ht="14.25" thickTop="1" thickBot="1" x14ac:dyDescent="0.25">
      <c r="A31" s="111" t="s">
        <v>199</v>
      </c>
      <c r="B31" s="105">
        <f>'Биланс на состојба'!B34</f>
        <v>9209676</v>
      </c>
      <c r="C31" s="105">
        <f>'Биланс на состојба'!C34</f>
        <v>10012841</v>
      </c>
      <c r="D31" s="105">
        <f>'Биланс на состојба'!D34</f>
        <v>108.72088225470691</v>
      </c>
    </row>
    <row r="32" spans="1:4" ht="14.25" thickTop="1" thickBot="1" x14ac:dyDescent="0.25">
      <c r="A32" s="106" t="s">
        <v>200</v>
      </c>
      <c r="B32" s="107">
        <f>'Биланс на состојба'!B35</f>
        <v>565530</v>
      </c>
      <c r="C32" s="107">
        <f>'Биланс на состојба'!C35</f>
        <v>546944</v>
      </c>
      <c r="D32" s="107">
        <f>'Биланс на состојба'!D35</f>
        <v>96.713525365586264</v>
      </c>
    </row>
    <row r="33" spans="1:4" ht="14.25" thickTop="1" thickBot="1" x14ac:dyDescent="0.25">
      <c r="A33" s="112" t="s">
        <v>201</v>
      </c>
      <c r="B33" s="103"/>
      <c r="C33" s="103"/>
      <c r="D33" s="113"/>
    </row>
    <row r="34" spans="1:4" ht="14.25" thickTop="1" thickBot="1" x14ac:dyDescent="0.25">
      <c r="A34" s="114" t="s">
        <v>202</v>
      </c>
      <c r="B34" s="105">
        <f>'Биланс на состојба'!B37</f>
        <v>7786987</v>
      </c>
      <c r="C34" s="105">
        <f>'Биланс на состојба'!C37</f>
        <v>8189318</v>
      </c>
      <c r="D34" s="105">
        <f>'Биланс на состојба'!D37</f>
        <v>105.16670953733454</v>
      </c>
    </row>
    <row r="35" spans="1:4" ht="14.25" thickTop="1" thickBot="1" x14ac:dyDescent="0.25">
      <c r="A35" s="115" t="s">
        <v>337</v>
      </c>
      <c r="B35" s="107">
        <f>'Биланс на состојба'!B38</f>
        <v>3824536</v>
      </c>
      <c r="C35" s="107">
        <f>'Биланс на состојба'!C38</f>
        <v>4319536</v>
      </c>
      <c r="D35" s="107">
        <f>'Биланс на состојба'!D38</f>
        <v>112.94274651879338</v>
      </c>
    </row>
    <row r="36" spans="1:4" ht="14.25" thickTop="1" thickBot="1" x14ac:dyDescent="0.25">
      <c r="A36" s="116" t="s">
        <v>203</v>
      </c>
      <c r="B36" s="107">
        <f>'Биланс на состојба'!B39</f>
        <v>1515845</v>
      </c>
      <c r="C36" s="107">
        <f>'Биланс на состојба'!C39</f>
        <v>1824418</v>
      </c>
      <c r="D36" s="107">
        <f>'Биланс на состојба'!D39</f>
        <v>120.35650082957031</v>
      </c>
    </row>
    <row r="37" spans="1:4" ht="14.25" thickTop="1" thickBot="1" x14ac:dyDescent="0.25">
      <c r="A37" s="106" t="s">
        <v>204</v>
      </c>
      <c r="B37" s="107">
        <f>'Биланс на состојба'!B40</f>
        <v>2446606</v>
      </c>
      <c r="C37" s="107">
        <f>'Биланс на состојба'!C40</f>
        <v>2045364</v>
      </c>
      <c r="D37" s="107">
        <f>'Биланс на состојба'!D40</f>
        <v>83.600056568160142</v>
      </c>
    </row>
    <row r="38" spans="1:4" ht="14.25" thickTop="1" thickBot="1" x14ac:dyDescent="0.25">
      <c r="A38" s="106" t="s">
        <v>205</v>
      </c>
      <c r="B38" s="107">
        <f>'Биланс на состојба'!B41</f>
        <v>0</v>
      </c>
      <c r="C38" s="107">
        <f>'Биланс на состојба'!C41</f>
        <v>0</v>
      </c>
      <c r="D38" s="107">
        <f>'Биланс на состојба'!D41</f>
        <v>0</v>
      </c>
    </row>
    <row r="39" spans="1:4" ht="14.25" thickTop="1" thickBot="1" x14ac:dyDescent="0.25">
      <c r="A39" s="117" t="s">
        <v>206</v>
      </c>
      <c r="B39" s="105">
        <f>'Биланс на состојба'!B42</f>
        <v>1422689</v>
      </c>
      <c r="C39" s="105">
        <f>'Биланс на состојба'!C42</f>
        <v>1823523</v>
      </c>
      <c r="D39" s="105">
        <f>'Биланс на состојба'!D42</f>
        <v>128.17439370094237</v>
      </c>
    </row>
    <row r="40" spans="1:4" ht="14.25" thickTop="1" thickBot="1" x14ac:dyDescent="0.25">
      <c r="A40" s="111" t="s">
        <v>207</v>
      </c>
      <c r="B40" s="105">
        <f>'Биланс на состојба'!B43</f>
        <v>1418086</v>
      </c>
      <c r="C40" s="105">
        <f>'Биланс на состојба'!C43</f>
        <v>1821158</v>
      </c>
      <c r="D40" s="105">
        <f>'Биланс на состојба'!D43</f>
        <v>128.42366400909395</v>
      </c>
    </row>
    <row r="41" spans="1:4" ht="14.25" thickTop="1" thickBot="1" x14ac:dyDescent="0.25">
      <c r="A41" s="106" t="s">
        <v>208</v>
      </c>
      <c r="B41" s="107">
        <f>'Биланс на состојба'!B44</f>
        <v>510570</v>
      </c>
      <c r="C41" s="107">
        <f>'Биланс на состојба'!C44</f>
        <v>658431</v>
      </c>
      <c r="D41" s="107">
        <f>'Биланс на состојба'!D44</f>
        <v>128.95998589811387</v>
      </c>
    </row>
    <row r="42" spans="1:4" ht="14.25" thickTop="1" thickBot="1" x14ac:dyDescent="0.25">
      <c r="A42" s="108" t="s">
        <v>209</v>
      </c>
      <c r="B42" s="107">
        <f>'Биланс на состојба'!B45</f>
        <v>158</v>
      </c>
      <c r="C42" s="107">
        <f>'Биланс на состојба'!C45</f>
        <v>16</v>
      </c>
      <c r="D42" s="107">
        <f>'Биланс на состојба'!D45</f>
        <v>10.126582278481013</v>
      </c>
    </row>
    <row r="43" spans="1:4" ht="14.25" thickTop="1" thickBot="1" x14ac:dyDescent="0.25">
      <c r="A43" s="108" t="s">
        <v>210</v>
      </c>
      <c r="B43" s="107">
        <f>'Биланс на состојба'!B46</f>
        <v>0</v>
      </c>
      <c r="C43" s="107">
        <f>'Биланс на состојба'!C46</f>
        <v>0</v>
      </c>
      <c r="D43" s="107">
        <f>'Биланс на состојба'!D46</f>
        <v>0</v>
      </c>
    </row>
    <row r="44" spans="1:4" ht="14.25" thickTop="1" thickBot="1" x14ac:dyDescent="0.25">
      <c r="A44" s="108" t="s">
        <v>211</v>
      </c>
      <c r="B44" s="107">
        <f>'Биланс на состојба'!B47</f>
        <v>286757</v>
      </c>
      <c r="C44" s="107">
        <f>'Биланс на состојба'!C47</f>
        <v>179499</v>
      </c>
      <c r="D44" s="107">
        <f>'Биланс на состојба'!D47</f>
        <v>62.596205149307607</v>
      </c>
    </row>
    <row r="45" spans="1:4" ht="14.25" thickTop="1" thickBot="1" x14ac:dyDescent="0.25">
      <c r="A45" s="108" t="s">
        <v>338</v>
      </c>
      <c r="B45" s="107">
        <f>'Биланс на состојба'!B48</f>
        <v>493968</v>
      </c>
      <c r="C45" s="107">
        <f>'Биланс на состојба'!C48</f>
        <v>883409</v>
      </c>
      <c r="D45" s="107">
        <f>'Биланс на состојба'!D48</f>
        <v>178.83931752664139</v>
      </c>
    </row>
    <row r="46" spans="1:4" ht="14.25" thickTop="1" thickBot="1" x14ac:dyDescent="0.25">
      <c r="A46" s="108" t="s">
        <v>339</v>
      </c>
      <c r="B46" s="107">
        <f>'Биланс на состојба'!B49</f>
        <v>126633</v>
      </c>
      <c r="C46" s="107">
        <f>'Биланс на состојба'!C49</f>
        <v>99803</v>
      </c>
      <c r="D46" s="107">
        <f>'Биланс на состојба'!D49</f>
        <v>78.812789715161131</v>
      </c>
    </row>
    <row r="47" spans="1:4" ht="14.25" thickTop="1" thickBot="1" x14ac:dyDescent="0.25">
      <c r="A47" s="108" t="s">
        <v>340</v>
      </c>
      <c r="B47" s="107">
        <f>'Биланс на состојба'!B50</f>
        <v>0</v>
      </c>
      <c r="C47" s="107">
        <f>'Биланс на состојба'!C50</f>
        <v>0</v>
      </c>
      <c r="D47" s="107">
        <f>'Биланс на состојба'!D50</f>
        <v>0</v>
      </c>
    </row>
    <row r="48" spans="1:4" s="109" customFormat="1" ht="14.25" thickTop="1" thickBot="1" x14ac:dyDescent="0.25">
      <c r="A48" s="104" t="s">
        <v>212</v>
      </c>
      <c r="B48" s="105">
        <f>'Биланс на состојба'!B51</f>
        <v>4603</v>
      </c>
      <c r="C48" s="105">
        <f>'Биланс на состојба'!C51</f>
        <v>2365</v>
      </c>
      <c r="D48" s="105">
        <f>'Биланс на состојба'!D51</f>
        <v>51.3795350858136</v>
      </c>
    </row>
    <row r="49" spans="1:4" ht="14.25" thickTop="1" thickBot="1" x14ac:dyDescent="0.25">
      <c r="A49" s="108" t="s">
        <v>213</v>
      </c>
      <c r="B49" s="107">
        <f>'Биланс на состојба'!B52</f>
        <v>0</v>
      </c>
      <c r="C49" s="107">
        <f>'Биланс на состојба'!C52</f>
        <v>0</v>
      </c>
      <c r="D49" s="107">
        <f>'Биланс на состојба'!D52</f>
        <v>0</v>
      </c>
    </row>
    <row r="50" spans="1:4" ht="14.25" thickTop="1" thickBot="1" x14ac:dyDescent="0.25">
      <c r="A50" s="108" t="s">
        <v>239</v>
      </c>
      <c r="B50" s="107">
        <f>'Биланс на состојба'!B53</f>
        <v>0</v>
      </c>
      <c r="C50" s="107">
        <f>'Биланс на состојба'!C53</f>
        <v>0</v>
      </c>
      <c r="D50" s="107">
        <f>'Биланс на состојба'!D53</f>
        <v>0</v>
      </c>
    </row>
    <row r="51" spans="1:4" ht="14.25" thickTop="1" thickBot="1" x14ac:dyDescent="0.25">
      <c r="A51" s="108" t="s">
        <v>215</v>
      </c>
      <c r="B51" s="107">
        <f>'Биланс на состојба'!B54</f>
        <v>4603</v>
      </c>
      <c r="C51" s="107">
        <f>'Биланс на состојба'!C54</f>
        <v>2365</v>
      </c>
      <c r="D51" s="107">
        <f>'Биланс на состојба'!D54</f>
        <v>51.3795350858136</v>
      </c>
    </row>
    <row r="52" spans="1:4" ht="14.25" thickTop="1" thickBot="1" x14ac:dyDescent="0.25">
      <c r="A52" s="108" t="s">
        <v>341</v>
      </c>
      <c r="B52" s="107">
        <f>'Биланс на состојба'!B55</f>
        <v>0</v>
      </c>
      <c r="C52" s="107">
        <f>'Биланс на состојба'!C55</f>
        <v>0</v>
      </c>
      <c r="D52" s="107">
        <f>'Биланс на состојба'!D55</f>
        <v>0</v>
      </c>
    </row>
    <row r="53" spans="1:4" s="109" customFormat="1" ht="14.25" thickTop="1" thickBot="1" x14ac:dyDescent="0.25">
      <c r="A53" s="104" t="s">
        <v>216</v>
      </c>
      <c r="B53" s="105">
        <f>'Биланс на состојба'!B56</f>
        <v>9209676</v>
      </c>
      <c r="C53" s="105">
        <f>'Биланс на состојба'!C56</f>
        <v>10012841</v>
      </c>
      <c r="D53" s="105">
        <f>'Биланс на состојба'!D56</f>
        <v>108.72088225470691</v>
      </c>
    </row>
    <row r="54" spans="1:4" ht="14.25" thickTop="1" thickBot="1" x14ac:dyDescent="0.25">
      <c r="A54" s="106" t="s">
        <v>217</v>
      </c>
      <c r="B54" s="107">
        <f>'Биланс на состојба'!B57</f>
        <v>565530</v>
      </c>
      <c r="C54" s="107">
        <f>'Биланс на состојба'!C57</f>
        <v>546944</v>
      </c>
      <c r="D54" s="107">
        <f>'Биланс на состојба'!D57</f>
        <v>96.713525365586264</v>
      </c>
    </row>
    <row r="55" spans="1:4" ht="13.5" thickTop="1" x14ac:dyDescent="0.2">
      <c r="A55" s="87"/>
      <c r="B55" s="87"/>
      <c r="C55" s="87"/>
      <c r="D55" s="87"/>
    </row>
    <row r="56" spans="1:4" x14ac:dyDescent="0.2">
      <c r="A56" s="87"/>
      <c r="B56" s="87"/>
      <c r="C56" s="87"/>
      <c r="D56" s="87"/>
    </row>
    <row r="57" spans="1:4" x14ac:dyDescent="0.2">
      <c r="A57" s="87"/>
      <c r="B57" s="87"/>
      <c r="C57" s="87"/>
      <c r="D57" s="87"/>
    </row>
    <row r="58" spans="1:4" x14ac:dyDescent="0.2">
      <c r="A58" s="87"/>
      <c r="B58" s="87"/>
      <c r="C58" s="87"/>
      <c r="D58" s="87"/>
    </row>
    <row r="59" spans="1:4" x14ac:dyDescent="0.2">
      <c r="A59" s="87"/>
      <c r="B59" s="87"/>
      <c r="C59" s="87"/>
      <c r="D59" s="87"/>
    </row>
    <row r="60" spans="1:4" x14ac:dyDescent="0.2">
      <c r="A60" s="87"/>
      <c r="B60" s="87"/>
      <c r="C60" s="87"/>
      <c r="D60" s="87"/>
    </row>
    <row r="61" spans="1:4" x14ac:dyDescent="0.2">
      <c r="A61" s="87"/>
      <c r="B61" s="87"/>
      <c r="C61" s="87"/>
      <c r="D61" s="87"/>
    </row>
    <row r="62" spans="1:4" x14ac:dyDescent="0.2">
      <c r="A62" s="87"/>
      <c r="B62" s="87"/>
      <c r="C62" s="87"/>
      <c r="D62" s="87"/>
    </row>
    <row r="63" spans="1:4" x14ac:dyDescent="0.2">
      <c r="A63" s="87"/>
      <c r="B63" s="87"/>
      <c r="C63" s="87"/>
      <c r="D63" s="87"/>
    </row>
    <row r="64" spans="1:4" x14ac:dyDescent="0.2">
      <c r="A64" s="87"/>
      <c r="B64" s="87"/>
      <c r="C64" s="87"/>
      <c r="D64" s="87"/>
    </row>
    <row r="65" spans="1:4" x14ac:dyDescent="0.2">
      <c r="A65" s="91"/>
      <c r="B65" s="91"/>
      <c r="C65" s="91"/>
      <c r="D65" s="91"/>
    </row>
    <row r="66" spans="1:4" x14ac:dyDescent="0.2">
      <c r="A66" s="91"/>
      <c r="B66" s="91"/>
      <c r="C66" s="91"/>
      <c r="D66" s="91"/>
    </row>
    <row r="67" spans="1:4" x14ac:dyDescent="0.2">
      <c r="A67" s="91"/>
      <c r="B67" s="91"/>
      <c r="C67" s="91"/>
      <c r="D67" s="91"/>
    </row>
    <row r="68" spans="1:4" x14ac:dyDescent="0.2">
      <c r="A68" s="91"/>
      <c r="B68" s="91"/>
      <c r="C68" s="91"/>
      <c r="D68" s="91"/>
    </row>
  </sheetData>
  <sheetProtection selectLockedCells="1"/>
  <mergeCells count="3">
    <mergeCell ref="B1:D1"/>
    <mergeCell ref="A4:D4"/>
    <mergeCell ref="C5:D5"/>
  </mergeCells>
  <phoneticPr fontId="0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</sheetPr>
  <dimension ref="A1:F52"/>
  <sheetViews>
    <sheetView zoomScaleNormal="100" workbookViewId="0">
      <selection activeCell="C25" sqref="C25"/>
    </sheetView>
  </sheetViews>
  <sheetFormatPr defaultColWidth="9.140625"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118" t="s">
        <v>28</v>
      </c>
      <c r="C2" s="237" t="s">
        <v>381</v>
      </c>
      <c r="D2" s="238"/>
      <c r="E2" s="238"/>
    </row>
    <row r="3" spans="1:6" ht="12.75" customHeight="1" x14ac:dyDescent="0.2">
      <c r="A3" s="2"/>
      <c r="B3" s="118" t="s">
        <v>30</v>
      </c>
      <c r="C3" s="120" t="str">
        <f>'ФИ-Почетна'!$C$22</f>
        <v>01.01 - 30.06</v>
      </c>
      <c r="D3" s="121" t="s">
        <v>325</v>
      </c>
      <c r="E3" s="119">
        <f>'ФИ-Почетна'!$C$23</f>
        <v>2024</v>
      </c>
    </row>
    <row r="4" spans="1:6" x14ac:dyDescent="0.2">
      <c r="A4" s="2"/>
      <c r="B4" s="122" t="s">
        <v>238</v>
      </c>
      <c r="C4" s="123" t="s">
        <v>380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241" t="s">
        <v>27</v>
      </c>
      <c r="C6" s="241"/>
      <c r="D6" s="241"/>
      <c r="E6" s="241"/>
    </row>
    <row r="7" spans="1:6" x14ac:dyDescent="0.2">
      <c r="A7" s="2"/>
      <c r="B7" s="241"/>
      <c r="C7" s="241"/>
      <c r="D7" s="241"/>
      <c r="E7" s="241"/>
    </row>
    <row r="8" spans="1:6" s="126" customFormat="1" ht="15" customHeight="1" thickBot="1" x14ac:dyDescent="0.25">
      <c r="A8" s="124"/>
      <c r="B8" s="125"/>
      <c r="C8" s="240" t="s">
        <v>35</v>
      </c>
      <c r="D8" s="240"/>
      <c r="E8" s="240"/>
    </row>
    <row r="9" spans="1:6" s="128" customFormat="1" ht="25.5" customHeight="1" thickTop="1" thickBot="1" x14ac:dyDescent="0.25">
      <c r="A9" s="239"/>
      <c r="B9" s="239" t="s">
        <v>34</v>
      </c>
      <c r="C9" s="127" t="s">
        <v>25</v>
      </c>
      <c r="D9" s="127" t="s">
        <v>26</v>
      </c>
      <c r="E9" s="127" t="s">
        <v>29</v>
      </c>
    </row>
    <row r="10" spans="1:6" ht="46.5" thickTop="1" thickBot="1" x14ac:dyDescent="0.25">
      <c r="A10" s="239"/>
      <c r="B10" s="239"/>
      <c r="C10" s="127" t="s">
        <v>33</v>
      </c>
      <c r="D10" s="127" t="s">
        <v>33</v>
      </c>
      <c r="E10" s="129" t="s">
        <v>32</v>
      </c>
    </row>
    <row r="11" spans="1:6" ht="18.75" customHeight="1" thickTop="1" thickBot="1" x14ac:dyDescent="0.25">
      <c r="A11" s="130">
        <v>1</v>
      </c>
      <c r="B11" s="131" t="s">
        <v>374</v>
      </c>
      <c r="C11" s="105">
        <f>'Биланс на успех - природа'!C11</f>
        <v>13814615</v>
      </c>
      <c r="D11" s="105">
        <f>'Биланс на успех - природа'!D11</f>
        <v>14253753</v>
      </c>
      <c r="E11" s="105">
        <f>'Биланс на успех - природа'!E11</f>
        <v>103.17879289433691</v>
      </c>
      <c r="F11" s="3"/>
    </row>
    <row r="12" spans="1:6" ht="13.5" customHeight="1" thickTop="1" thickBot="1" x14ac:dyDescent="0.25">
      <c r="A12" s="130">
        <v>2</v>
      </c>
      <c r="B12" s="132" t="s">
        <v>14</v>
      </c>
      <c r="C12" s="107">
        <f>'Биланс на успех - природа'!C12</f>
        <v>13769694</v>
      </c>
      <c r="D12" s="107">
        <f>'Биланс на успех - природа'!D12</f>
        <v>14194258</v>
      </c>
      <c r="E12" s="107">
        <f>'Биланс на успех - природа'!E12</f>
        <v>103.08332196779391</v>
      </c>
      <c r="F12" s="3"/>
    </row>
    <row r="13" spans="1:6" ht="15.75" customHeight="1" thickTop="1" thickBot="1" x14ac:dyDescent="0.25">
      <c r="A13" s="130" t="s">
        <v>342</v>
      </c>
      <c r="B13" s="132" t="s">
        <v>234</v>
      </c>
      <c r="C13" s="196">
        <f>'Биланс на успех - природа'!C13</f>
        <v>13341925</v>
      </c>
      <c r="D13" s="196">
        <f>'Биланс на успех - природа'!D13</f>
        <v>14021477</v>
      </c>
      <c r="E13" s="107">
        <f>'Биланс на успех - природа'!E13</f>
        <v>105.09335796745971</v>
      </c>
      <c r="F13" s="3"/>
    </row>
    <row r="14" spans="1:6" ht="15" customHeight="1" thickTop="1" thickBot="1" x14ac:dyDescent="0.25">
      <c r="A14" s="130" t="s">
        <v>253</v>
      </c>
      <c r="B14" s="132" t="s">
        <v>235</v>
      </c>
      <c r="C14" s="196">
        <f>'Биланс на успех - природа'!C14</f>
        <v>427769</v>
      </c>
      <c r="D14" s="196">
        <f>'Биланс на успех - природа'!D14</f>
        <v>172781</v>
      </c>
      <c r="E14" s="107">
        <f>'Биланс на успех - природа'!E14</f>
        <v>40.391192442650123</v>
      </c>
      <c r="F14" s="3"/>
    </row>
    <row r="15" spans="1:6" ht="18" customHeight="1" thickTop="1" thickBot="1" x14ac:dyDescent="0.25">
      <c r="A15" s="130">
        <v>3</v>
      </c>
      <c r="B15" s="132" t="s">
        <v>254</v>
      </c>
      <c r="C15" s="133" t="str">
        <f>'Биланс на успех - природа'!C15</f>
        <v>XXXXXX</v>
      </c>
      <c r="D15" s="133" t="str">
        <f>'Биланс на успех - природа'!D15</f>
        <v>XXXXXX</v>
      </c>
      <c r="E15" s="133" t="str">
        <f>'Биланс на успех - природа'!E15</f>
        <v>xxxxx</v>
      </c>
      <c r="F15" s="3"/>
    </row>
    <row r="16" spans="1:6" ht="27" thickTop="1" thickBot="1" x14ac:dyDescent="0.25">
      <c r="A16" s="130">
        <v>4</v>
      </c>
      <c r="B16" s="132" t="s">
        <v>370</v>
      </c>
      <c r="C16" s="196">
        <f>'Биланс на успех - природа'!C16</f>
        <v>98803</v>
      </c>
      <c r="D16" s="196">
        <f>'Биланс на успех - природа'!D16</f>
        <v>78318</v>
      </c>
      <c r="E16" s="107">
        <f>'Биланс на успех - природа'!E16</f>
        <v>79.266823881865932</v>
      </c>
      <c r="F16" s="3"/>
    </row>
    <row r="17" spans="1:6" ht="27" thickTop="1" thickBot="1" x14ac:dyDescent="0.25">
      <c r="A17" s="130">
        <v>5</v>
      </c>
      <c r="B17" s="132" t="s">
        <v>371</v>
      </c>
      <c r="C17" s="196">
        <f>'Биланс на успех - природа'!C17</f>
        <v>94985</v>
      </c>
      <c r="D17" s="196">
        <f>'Биланс на успех - природа'!D17</f>
        <v>74129</v>
      </c>
      <c r="E17" s="107">
        <f>'Биланс на успех - природа'!E17</f>
        <v>78.042848870874352</v>
      </c>
      <c r="F17" s="3"/>
    </row>
    <row r="18" spans="1:6" ht="18" customHeight="1" thickTop="1" thickBot="1" x14ac:dyDescent="0.25">
      <c r="A18" s="130">
        <v>6</v>
      </c>
      <c r="B18" s="132" t="s">
        <v>372</v>
      </c>
      <c r="C18" s="196">
        <f>'Биланс на успех - природа'!C18</f>
        <v>0</v>
      </c>
      <c r="D18" s="196">
        <f>'Биланс на успех - природа'!D18</f>
        <v>0</v>
      </c>
      <c r="E18" s="107">
        <f>'Биланс на успех - природа'!E18</f>
        <v>0</v>
      </c>
      <c r="F18" s="3"/>
    </row>
    <row r="19" spans="1:6" ht="18" customHeight="1" thickTop="1" thickBot="1" x14ac:dyDescent="0.25">
      <c r="A19" s="130">
        <v>7</v>
      </c>
      <c r="B19" s="132" t="s">
        <v>7</v>
      </c>
      <c r="C19" s="196">
        <f>'Биланс на успех - природа'!C19</f>
        <v>44921</v>
      </c>
      <c r="D19" s="196">
        <f>'Биланс на успех - природа'!D19</f>
        <v>59495</v>
      </c>
      <c r="E19" s="107">
        <f>'Биланс на успех - природа'!E19</f>
        <v>132.44362324970504</v>
      </c>
      <c r="F19" s="3"/>
    </row>
    <row r="20" spans="1:6" ht="18" customHeight="1" thickTop="1" thickBot="1" x14ac:dyDescent="0.25">
      <c r="A20" s="130">
        <v>8</v>
      </c>
      <c r="B20" s="134" t="s">
        <v>373</v>
      </c>
      <c r="C20" s="105">
        <f>'Биланс на успех - природа'!C20</f>
        <v>13551838</v>
      </c>
      <c r="D20" s="105">
        <f>'Биланс на успех - природа'!D20</f>
        <v>13894732</v>
      </c>
      <c r="E20" s="105">
        <f>'Биланс на успех - природа'!E20</f>
        <v>102.53023980953728</v>
      </c>
      <c r="F20" s="3"/>
    </row>
    <row r="21" spans="1:6" ht="18" customHeight="1" thickTop="1" thickBot="1" x14ac:dyDescent="0.25">
      <c r="A21" s="130">
        <v>9</v>
      </c>
      <c r="B21" s="135" t="s">
        <v>360</v>
      </c>
      <c r="C21" s="196">
        <f>'Биланс на успех - природа'!C21</f>
        <v>12038782</v>
      </c>
      <c r="D21" s="196">
        <f>'Биланс на успех - природа'!D21</f>
        <v>12275798</v>
      </c>
      <c r="E21" s="107">
        <f>'Биланс на успех - природа'!E21</f>
        <v>101.96877059489906</v>
      </c>
      <c r="F21" s="3"/>
    </row>
    <row r="22" spans="1:6" ht="18" customHeight="1" thickTop="1" thickBot="1" x14ac:dyDescent="0.25">
      <c r="A22" s="130">
        <v>10</v>
      </c>
      <c r="B22" s="135" t="s">
        <v>361</v>
      </c>
      <c r="C22" s="196">
        <f>'Биланс на успех - природа'!C22</f>
        <v>130638</v>
      </c>
      <c r="D22" s="196">
        <f>'Биланс на успех - природа'!D22</f>
        <v>116719</v>
      </c>
      <c r="E22" s="107">
        <f>'Биланс на успех - природа'!E22</f>
        <v>89.345366585526421</v>
      </c>
      <c r="F22" s="3"/>
    </row>
    <row r="23" spans="1:6" ht="18" customHeight="1" thickTop="1" thickBot="1" x14ac:dyDescent="0.25">
      <c r="A23" s="130">
        <v>11</v>
      </c>
      <c r="B23" s="135" t="s">
        <v>362</v>
      </c>
      <c r="C23" s="196">
        <f>'Биланс на успех - природа'!C23</f>
        <v>0</v>
      </c>
      <c r="D23" s="196">
        <f>'Биланс на успех - природа'!D23</f>
        <v>0</v>
      </c>
      <c r="E23" s="107">
        <f>'Биланс на успех - природа'!E23</f>
        <v>0</v>
      </c>
      <c r="F23" s="3"/>
    </row>
    <row r="24" spans="1:6" ht="14.25" thickTop="1" thickBot="1" x14ac:dyDescent="0.25">
      <c r="A24" s="130">
        <v>12</v>
      </c>
      <c r="B24" s="135" t="s">
        <v>363</v>
      </c>
      <c r="C24" s="196">
        <f>'Биланс на успех - природа'!C24</f>
        <v>359266</v>
      </c>
      <c r="D24" s="196">
        <f>'Биланс на успех - природа'!D24</f>
        <v>379756</v>
      </c>
      <c r="E24" s="107">
        <f>'Биланс на успех - природа'!E24</f>
        <v>105.70329505157738</v>
      </c>
      <c r="F24" s="3"/>
    </row>
    <row r="25" spans="1:6" ht="18" customHeight="1" thickTop="1" thickBot="1" x14ac:dyDescent="0.25">
      <c r="A25" s="130">
        <v>13</v>
      </c>
      <c r="B25" s="135" t="s">
        <v>364</v>
      </c>
      <c r="C25" s="196">
        <f>'Биланс на успех - природа'!C25</f>
        <v>87895</v>
      </c>
      <c r="D25" s="196">
        <f>'Биланс на успех - природа'!D25</f>
        <v>102049</v>
      </c>
      <c r="E25" s="107">
        <f>'Биланс на успех - природа'!E25</f>
        <v>116.10330507992489</v>
      </c>
      <c r="F25" s="3"/>
    </row>
    <row r="26" spans="1:6" ht="18" customHeight="1" thickTop="1" thickBot="1" x14ac:dyDescent="0.25">
      <c r="A26" s="130">
        <v>14</v>
      </c>
      <c r="B26" s="135" t="s">
        <v>365</v>
      </c>
      <c r="C26" s="196">
        <f>'Биланс на успех - природа'!C26</f>
        <v>783490</v>
      </c>
      <c r="D26" s="196">
        <f>'Биланс на успех - природа'!D26</f>
        <v>840307</v>
      </c>
      <c r="E26" s="107">
        <f>'Биланс на успех - природа'!E26</f>
        <v>107.25178368581602</v>
      </c>
      <c r="F26" s="3"/>
    </row>
    <row r="27" spans="1:6" ht="14.25" customHeight="1" thickTop="1" thickBot="1" x14ac:dyDescent="0.25">
      <c r="A27" s="130">
        <v>15</v>
      </c>
      <c r="B27" s="132" t="s">
        <v>366</v>
      </c>
      <c r="C27" s="196">
        <f>'Биланс на успех - природа'!C27</f>
        <v>130809</v>
      </c>
      <c r="D27" s="196">
        <f>'Биланс на успех - природа'!D27</f>
        <v>134222</v>
      </c>
      <c r="E27" s="107">
        <f>'Биланс на успех - природа'!E27</f>
        <v>102.60914768861468</v>
      </c>
      <c r="F27" s="3"/>
    </row>
    <row r="28" spans="1:6" ht="18" customHeight="1" thickTop="1" thickBot="1" x14ac:dyDescent="0.25">
      <c r="A28" s="130">
        <v>16</v>
      </c>
      <c r="B28" s="135" t="s">
        <v>367</v>
      </c>
      <c r="C28" s="196">
        <f>'Биланс на успех - природа'!C28</f>
        <v>0</v>
      </c>
      <c r="D28" s="196">
        <f>'Биланс на успех - природа'!D28</f>
        <v>0</v>
      </c>
      <c r="E28" s="107">
        <f>'Биланс на успех - природа'!E28</f>
        <v>0</v>
      </c>
      <c r="F28" s="3"/>
    </row>
    <row r="29" spans="1:6" ht="18" customHeight="1" thickTop="1" thickBot="1" x14ac:dyDescent="0.25">
      <c r="A29" s="130">
        <v>17</v>
      </c>
      <c r="B29" s="132" t="s">
        <v>368</v>
      </c>
      <c r="C29" s="196">
        <f>'Биланс на успех - природа'!C29</f>
        <v>528</v>
      </c>
      <c r="D29" s="196">
        <f>'Биланс на успех - природа'!D29</f>
        <v>90</v>
      </c>
      <c r="E29" s="107">
        <f>'Биланс на успех - природа'!E29</f>
        <v>17.045454545454543</v>
      </c>
      <c r="F29" s="3"/>
    </row>
    <row r="30" spans="1:6" ht="18" customHeight="1" thickTop="1" thickBot="1" x14ac:dyDescent="0.25">
      <c r="A30" s="130">
        <v>18</v>
      </c>
      <c r="B30" s="135" t="s">
        <v>369</v>
      </c>
      <c r="C30" s="196">
        <f>'Биланс на успех - природа'!C30</f>
        <v>0</v>
      </c>
      <c r="D30" s="196">
        <f>'Биланс на успех - природа'!D30</f>
        <v>0</v>
      </c>
      <c r="E30" s="107">
        <f>'Биланс на успех - природа'!E30</f>
        <v>0</v>
      </c>
      <c r="F30" s="3"/>
    </row>
    <row r="31" spans="1:6" ht="14.25" thickTop="1" thickBot="1" x14ac:dyDescent="0.25">
      <c r="A31" s="130">
        <v>19</v>
      </c>
      <c r="B31" s="132" t="s">
        <v>8</v>
      </c>
      <c r="C31" s="196">
        <f>'Биланс на успех - природа'!C31</f>
        <v>20430</v>
      </c>
      <c r="D31" s="196">
        <f>'Биланс на успех - природа'!D31</f>
        <v>45791</v>
      </c>
      <c r="E31" s="107">
        <f>'Биланс на успех - природа'!E31</f>
        <v>224.13607440039155</v>
      </c>
      <c r="F31" s="3"/>
    </row>
    <row r="32" spans="1:6" ht="18" customHeight="1" thickTop="1" thickBot="1" x14ac:dyDescent="0.25">
      <c r="A32" s="130">
        <v>20</v>
      </c>
      <c r="B32" s="134" t="s">
        <v>9</v>
      </c>
      <c r="C32" s="136">
        <f>'Биланс на успех - природа'!C32</f>
        <v>258959</v>
      </c>
      <c r="D32" s="136">
        <f>'Биланс на успех - природа'!D32</f>
        <v>354832</v>
      </c>
      <c r="E32" s="136">
        <f>'Биланс на успех - природа'!E32</f>
        <v>137.02246301538082</v>
      </c>
      <c r="F32" s="3"/>
    </row>
    <row r="33" spans="1:6" ht="14.25" customHeight="1" thickTop="1" thickBot="1" x14ac:dyDescent="0.25">
      <c r="A33" s="130">
        <v>21</v>
      </c>
      <c r="B33" s="135" t="s">
        <v>349</v>
      </c>
      <c r="C33" s="136">
        <f>'Биланс на успех - природа'!C33</f>
        <v>87111</v>
      </c>
      <c r="D33" s="136">
        <f>'Биланс на успех - природа'!D33</f>
        <v>129932</v>
      </c>
      <c r="E33" s="105">
        <f>'Биланс на успех - природа'!E33</f>
        <v>149.15682290411084</v>
      </c>
      <c r="F33" s="3"/>
    </row>
    <row r="34" spans="1:6" ht="30" customHeight="1" thickTop="1" thickBot="1" x14ac:dyDescent="0.25">
      <c r="A34" s="130" t="s">
        <v>343</v>
      </c>
      <c r="B34" s="132" t="s">
        <v>255</v>
      </c>
      <c r="C34" s="196">
        <f>'Биланс на успех - природа'!C34</f>
        <v>87011</v>
      </c>
      <c r="D34" s="196">
        <f>'Биланс на успех - природа'!D34</f>
        <v>129836</v>
      </c>
      <c r="E34" s="107">
        <f>'Биланс на успех - природа'!E34</f>
        <v>149.21791497626737</v>
      </c>
      <c r="F34" s="3"/>
    </row>
    <row r="35" spans="1:6" ht="18.75" customHeight="1" thickTop="1" thickBot="1" x14ac:dyDescent="0.25">
      <c r="A35" s="130" t="s">
        <v>344</v>
      </c>
      <c r="B35" s="132" t="s">
        <v>350</v>
      </c>
      <c r="C35" s="196">
        <f>'Биланс на успех - природа'!C35</f>
        <v>100</v>
      </c>
      <c r="D35" s="196">
        <f>'Биланс на успех - природа'!D35</f>
        <v>96</v>
      </c>
      <c r="E35" s="107">
        <f>'Биланс на успех - природа'!E35</f>
        <v>96</v>
      </c>
      <c r="F35" s="3"/>
    </row>
    <row r="36" spans="1:6" ht="17.25" customHeight="1" thickTop="1" thickBot="1" x14ac:dyDescent="0.25">
      <c r="A36" s="130" t="s">
        <v>345</v>
      </c>
      <c r="B36" s="132" t="s">
        <v>351</v>
      </c>
      <c r="C36" s="196">
        <f>'Биланс на успех - природа'!C36</f>
        <v>0</v>
      </c>
      <c r="D36" s="196">
        <f>'Биланс на успех - природа'!D36</f>
        <v>0</v>
      </c>
      <c r="E36" s="107">
        <f>'Биланс на успех - природа'!E36</f>
        <v>0</v>
      </c>
      <c r="F36" s="3"/>
    </row>
    <row r="37" spans="1:6" ht="18" customHeight="1" thickTop="1" thickBot="1" x14ac:dyDescent="0.25">
      <c r="A37" s="130">
        <v>22</v>
      </c>
      <c r="B37" s="135" t="s">
        <v>352</v>
      </c>
      <c r="C37" s="105">
        <f>'Биланс на успех - природа'!C37</f>
        <v>7366</v>
      </c>
      <c r="D37" s="105">
        <f>'Биланс на успех - природа'!D37</f>
        <v>1405</v>
      </c>
      <c r="E37" s="105">
        <f>'Биланс на успех - природа'!E37</f>
        <v>19.074124355145262</v>
      </c>
      <c r="F37" s="3"/>
    </row>
    <row r="38" spans="1:6" ht="18" customHeight="1" thickTop="1" thickBot="1" x14ac:dyDescent="0.25">
      <c r="A38" s="130" t="s">
        <v>346</v>
      </c>
      <c r="B38" s="132" t="s">
        <v>256</v>
      </c>
      <c r="C38" s="196">
        <f>'Биланс на успех - природа'!C38</f>
        <v>7366</v>
      </c>
      <c r="D38" s="196">
        <f>'Биланс на успех - природа'!D38</f>
        <v>1405</v>
      </c>
      <c r="E38" s="107">
        <f>'Биланс на успех - природа'!E38</f>
        <v>19.074124355145262</v>
      </c>
      <c r="F38" s="3"/>
    </row>
    <row r="39" spans="1:6" ht="18" customHeight="1" thickTop="1" thickBot="1" x14ac:dyDescent="0.25">
      <c r="A39" s="130" t="s">
        <v>347</v>
      </c>
      <c r="B39" s="132" t="s">
        <v>257</v>
      </c>
      <c r="C39" s="196">
        <f>'Биланс на успех - природа'!C39</f>
        <v>0</v>
      </c>
      <c r="D39" s="196">
        <f>'Биланс на успех - природа'!D39</f>
        <v>0</v>
      </c>
      <c r="E39" s="107">
        <f>'Биланс на успех - природа'!E39</f>
        <v>0</v>
      </c>
      <c r="F39" s="3"/>
    </row>
    <row r="40" spans="1:6" ht="18" customHeight="1" thickTop="1" thickBot="1" x14ac:dyDescent="0.25">
      <c r="A40" s="130" t="s">
        <v>348</v>
      </c>
      <c r="B40" s="132" t="s">
        <v>353</v>
      </c>
      <c r="C40" s="196">
        <f>'Биланс на успех - природа'!C40</f>
        <v>0</v>
      </c>
      <c r="D40" s="196">
        <f>'Биланс на успех - природа'!D40</f>
        <v>0</v>
      </c>
      <c r="E40" s="107">
        <f>'Биланс на успех - природа'!E40</f>
        <v>0</v>
      </c>
      <c r="F40" s="3"/>
    </row>
    <row r="41" spans="1:6" ht="18" customHeight="1" thickTop="1" thickBot="1" x14ac:dyDescent="0.25">
      <c r="A41" s="130">
        <v>23</v>
      </c>
      <c r="B41" s="134" t="s">
        <v>354</v>
      </c>
      <c r="C41" s="105">
        <f>'Биланс на успех - природа'!C41</f>
        <v>338704</v>
      </c>
      <c r="D41" s="105">
        <f>'Биланс на успех - природа'!D41</f>
        <v>483359</v>
      </c>
      <c r="E41" s="105">
        <f>'Биланс на успех - природа'!E41</f>
        <v>142.70838254050736</v>
      </c>
      <c r="F41" s="3"/>
    </row>
    <row r="42" spans="1:6" ht="18" customHeight="1" thickTop="1" thickBot="1" x14ac:dyDescent="0.25">
      <c r="A42" s="130">
        <v>24</v>
      </c>
      <c r="B42" s="132" t="s">
        <v>355</v>
      </c>
      <c r="C42" s="196">
        <f>'Биланс на успех - природа'!C42</f>
        <v>0</v>
      </c>
      <c r="D42" s="196">
        <f>'Биланс на успех - природа'!D42</f>
        <v>0</v>
      </c>
      <c r="E42" s="107">
        <f>'Биланс на успех - природа'!E42</f>
        <v>0</v>
      </c>
      <c r="F42" s="3"/>
    </row>
    <row r="43" spans="1:6" ht="18" customHeight="1" thickTop="1" thickBot="1" x14ac:dyDescent="0.25">
      <c r="A43" s="130">
        <v>25</v>
      </c>
      <c r="B43" s="134" t="s">
        <v>16</v>
      </c>
      <c r="C43" s="105">
        <f>'Биланс на успех - природа'!C43</f>
        <v>338704</v>
      </c>
      <c r="D43" s="105">
        <f>'Биланс на успех - природа'!D43</f>
        <v>483359</v>
      </c>
      <c r="E43" s="105">
        <f>'Биланс на успех - природа'!E43</f>
        <v>142.70838254050736</v>
      </c>
      <c r="F43" s="3"/>
    </row>
    <row r="44" spans="1:6" ht="18" customHeight="1" thickTop="1" thickBot="1" x14ac:dyDescent="0.25">
      <c r="A44" s="130">
        <v>26</v>
      </c>
      <c r="B44" s="135" t="s">
        <v>17</v>
      </c>
      <c r="C44" s="196">
        <f>'Биланс на успех - природа'!C44</f>
        <v>27333</v>
      </c>
      <c r="D44" s="196">
        <f>'Биланс на успех - природа'!D44</f>
        <v>42020</v>
      </c>
      <c r="E44" s="107">
        <f>'Биланс на успех - природа'!E44</f>
        <v>153.73358211685508</v>
      </c>
      <c r="F44" s="3"/>
    </row>
    <row r="45" spans="1:6" ht="18" customHeight="1" thickTop="1" thickBot="1" x14ac:dyDescent="0.25">
      <c r="A45" s="130">
        <v>27</v>
      </c>
      <c r="B45" s="134" t="s">
        <v>356</v>
      </c>
      <c r="C45" s="105">
        <f>'Биланс на успех - природа'!C45</f>
        <v>311371</v>
      </c>
      <c r="D45" s="105">
        <f>'Биланс на успех - природа'!D45</f>
        <v>441339</v>
      </c>
      <c r="E45" s="105">
        <f>'Биланс на успех - природа'!E45</f>
        <v>141.74056029623824</v>
      </c>
      <c r="F45" s="3"/>
    </row>
    <row r="46" spans="1:6" ht="18" customHeight="1" thickTop="1" thickBot="1" x14ac:dyDescent="0.25">
      <c r="A46" s="130">
        <v>28</v>
      </c>
      <c r="B46" s="135" t="s">
        <v>10</v>
      </c>
      <c r="C46" s="196">
        <f>'Биланс на успех - природа'!C46</f>
        <v>0</v>
      </c>
      <c r="D46" s="196">
        <f>'Биланс на успех - природа'!D46</f>
        <v>0</v>
      </c>
      <c r="E46" s="107">
        <f>'Биланс на успех - природа'!E46</f>
        <v>0</v>
      </c>
      <c r="F46" s="3"/>
    </row>
    <row r="47" spans="1:6" ht="14.25" thickTop="1" thickBot="1" x14ac:dyDescent="0.25">
      <c r="A47" s="130">
        <v>29</v>
      </c>
      <c r="B47" s="134" t="s">
        <v>357</v>
      </c>
      <c r="C47" s="105">
        <f>'Биланс на успех - природа'!C47</f>
        <v>311371</v>
      </c>
      <c r="D47" s="105">
        <f>'Биланс на успех - природа'!D47</f>
        <v>441339</v>
      </c>
      <c r="E47" s="105">
        <f>'Биланс на успех - природа'!E47</f>
        <v>141.74056029623824</v>
      </c>
    </row>
    <row r="48" spans="1:6" ht="14.25" thickTop="1" thickBot="1" x14ac:dyDescent="0.25">
      <c r="A48" s="130">
        <v>30</v>
      </c>
      <c r="B48" s="132" t="s">
        <v>358</v>
      </c>
      <c r="C48" s="196">
        <f>'Биланс на успех - природа'!C48</f>
        <v>0</v>
      </c>
      <c r="D48" s="196">
        <f>'Биланс на успех - природа'!D48</f>
        <v>495000</v>
      </c>
      <c r="E48" s="107">
        <f>'Биланс на успех - природа'!E48</f>
        <v>0</v>
      </c>
    </row>
    <row r="49" spans="1:5" ht="14.25" thickTop="1" thickBot="1" x14ac:dyDescent="0.25">
      <c r="A49" s="130">
        <v>31</v>
      </c>
      <c r="B49" s="134" t="s">
        <v>359</v>
      </c>
      <c r="C49" s="105">
        <f>'Биланс на успех - природа'!C49</f>
        <v>311371</v>
      </c>
      <c r="D49" s="105">
        <f>'Биланс на успех - природа'!D49</f>
        <v>936339</v>
      </c>
      <c r="E49" s="105">
        <f>'Биланс на успех - природа'!E49</f>
        <v>300.71490280083884</v>
      </c>
    </row>
    <row r="50" spans="1:5" ht="13.5" thickTop="1" x14ac:dyDescent="0.2">
      <c r="A50" s="137"/>
      <c r="B50" s="137"/>
      <c r="C50" s="137"/>
      <c r="D50" s="137"/>
      <c r="E50" s="137"/>
    </row>
    <row r="51" spans="1:5" x14ac:dyDescent="0.2">
      <c r="A51" s="137"/>
      <c r="B51" s="137"/>
      <c r="C51" s="137"/>
      <c r="D51" s="137"/>
      <c r="E51" s="137"/>
    </row>
    <row r="52" spans="1:5" x14ac:dyDescent="0.2">
      <c r="A52" s="137"/>
      <c r="B52" s="137"/>
      <c r="C52" s="137"/>
      <c r="D52" s="137"/>
      <c r="E52" s="137"/>
    </row>
  </sheetData>
  <sheetProtection selectLockedCells="1"/>
  <mergeCells count="5">
    <mergeCell ref="C2:E2"/>
    <mergeCell ref="A9:A10"/>
    <mergeCell ref="B9:B10"/>
    <mergeCell ref="C8:E8"/>
    <mergeCell ref="B6:E7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2"/>
  </sheetPr>
  <dimension ref="A1:D50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70.28515625" style="3" customWidth="1"/>
    <col min="2" max="2" width="15.28515625" style="3" customWidth="1"/>
    <col min="3" max="3" width="13.5703125" style="3" customWidth="1"/>
    <col min="4" max="4" width="12.7109375" style="3" customWidth="1"/>
    <col min="5" max="16384" width="9.140625" style="3"/>
  </cols>
  <sheetData>
    <row r="1" spans="1:4" x14ac:dyDescent="0.2">
      <c r="A1" s="2"/>
      <c r="B1" s="2"/>
      <c r="C1" s="2"/>
      <c r="D1" s="2"/>
    </row>
    <row r="2" spans="1:4" ht="12" customHeight="1" x14ac:dyDescent="0.2">
      <c r="A2" s="118" t="s">
        <v>28</v>
      </c>
      <c r="B2" s="242" t="s">
        <v>381</v>
      </c>
      <c r="C2" s="243"/>
      <c r="D2" s="243"/>
    </row>
    <row r="3" spans="1:4" ht="12" customHeight="1" x14ac:dyDescent="0.2">
      <c r="A3" s="118" t="s">
        <v>30</v>
      </c>
      <c r="B3" s="138" t="str">
        <f>'ФИ-Почетна'!$C$22</f>
        <v>01.01 - 30.06</v>
      </c>
      <c r="C3" s="118" t="s">
        <v>325</v>
      </c>
      <c r="D3" s="139">
        <f>'ФИ-Почетна'!$C$23</f>
        <v>2024</v>
      </c>
    </row>
    <row r="4" spans="1:4" ht="12" customHeight="1" x14ac:dyDescent="0.2">
      <c r="A4" s="122" t="s">
        <v>238</v>
      </c>
      <c r="B4" s="123" t="s">
        <v>380</v>
      </c>
      <c r="C4" s="2"/>
      <c r="D4" s="2"/>
    </row>
    <row r="5" spans="1:4" ht="24" customHeight="1" x14ac:dyDescent="0.2">
      <c r="A5" s="244" t="s">
        <v>112</v>
      </c>
      <c r="B5" s="244"/>
      <c r="C5" s="244"/>
      <c r="D5" s="2"/>
    </row>
    <row r="6" spans="1:4" ht="12" customHeight="1" thickBot="1" x14ac:dyDescent="0.25">
      <c r="A6" s="140"/>
      <c r="B6" s="2"/>
      <c r="C6" s="245" t="s">
        <v>35</v>
      </c>
      <c r="D6" s="245"/>
    </row>
    <row r="7" spans="1:4" s="141" customFormat="1" ht="32.25" customHeight="1" thickTop="1" thickBot="1" x14ac:dyDescent="0.25">
      <c r="A7" s="11" t="s">
        <v>34</v>
      </c>
      <c r="B7" s="11" t="s">
        <v>25</v>
      </c>
      <c r="C7" s="11" t="s">
        <v>26</v>
      </c>
      <c r="D7" s="11" t="s">
        <v>29</v>
      </c>
    </row>
    <row r="8" spans="1:4" ht="15.75" customHeight="1" thickTop="1" thickBot="1" x14ac:dyDescent="0.25">
      <c r="A8" s="142" t="s">
        <v>37</v>
      </c>
      <c r="B8" s="143">
        <f>'Паричен тек'!B9</f>
        <v>184141</v>
      </c>
      <c r="C8" s="143">
        <f>'Паричен тек'!C9</f>
        <v>319443</v>
      </c>
      <c r="D8" s="143">
        <f>'Паричен тек'!D9</f>
        <v>173.4773896090496</v>
      </c>
    </row>
    <row r="9" spans="1:4" ht="17.25" customHeight="1" thickTop="1" thickBot="1" x14ac:dyDescent="0.25">
      <c r="A9" s="144" t="s">
        <v>38</v>
      </c>
      <c r="B9" s="145">
        <f>'Паричен тек'!B10</f>
        <v>311371</v>
      </c>
      <c r="C9" s="145">
        <f>'Паричен тек'!C10</f>
        <v>441339</v>
      </c>
      <c r="D9" s="145">
        <f>'Паричен тек'!D10</f>
        <v>141.74056029623824</v>
      </c>
    </row>
    <row r="10" spans="1:4" ht="16.5" customHeight="1" thickTop="1" thickBot="1" x14ac:dyDescent="0.25">
      <c r="A10" s="146" t="s">
        <v>39</v>
      </c>
      <c r="B10" s="147">
        <f>'Паричен тек'!B11</f>
        <v>0</v>
      </c>
      <c r="C10" s="147">
        <f>'Паричен тек'!C11</f>
        <v>0</v>
      </c>
      <c r="D10" s="147">
        <f>'Паричен тек'!D11</f>
        <v>0</v>
      </c>
    </row>
    <row r="11" spans="1:4" ht="16.5" customHeight="1" thickTop="1" thickBot="1" x14ac:dyDescent="0.25">
      <c r="A11" s="146" t="s">
        <v>40</v>
      </c>
      <c r="B11" s="147">
        <f>'Паричен тек'!B12</f>
        <v>130809</v>
      </c>
      <c r="C11" s="147">
        <f>'Паричен тек'!C12</f>
        <v>134222</v>
      </c>
      <c r="D11" s="147">
        <f>'Паричен тек'!D12</f>
        <v>102.60914768861468</v>
      </c>
    </row>
    <row r="12" spans="1:4" ht="16.5" customHeight="1" thickTop="1" thickBot="1" x14ac:dyDescent="0.25">
      <c r="A12" s="146" t="s">
        <v>69</v>
      </c>
      <c r="B12" s="147">
        <f>'Паричен тек'!B13</f>
        <v>0</v>
      </c>
      <c r="C12" s="147">
        <f>'Паричен тек'!C13</f>
        <v>0</v>
      </c>
      <c r="D12" s="147">
        <f>'Паричен тек'!D13</f>
        <v>0</v>
      </c>
    </row>
    <row r="13" spans="1:4" ht="16.5" customHeight="1" thickTop="1" thickBot="1" x14ac:dyDescent="0.25">
      <c r="A13" s="146" t="s">
        <v>70</v>
      </c>
      <c r="B13" s="147">
        <f>'Паричен тек'!B14</f>
        <v>-35486</v>
      </c>
      <c r="C13" s="147">
        <f>'Паричен тек'!C14</f>
        <v>-167875</v>
      </c>
      <c r="D13" s="147">
        <f>'Паричен тек'!D14</f>
        <v>0</v>
      </c>
    </row>
    <row r="14" spans="1:4" ht="16.5" customHeight="1" thickTop="1" thickBot="1" x14ac:dyDescent="0.25">
      <c r="A14" s="146" t="s">
        <v>71</v>
      </c>
      <c r="B14" s="147">
        <f>'Паричен тек'!B15</f>
        <v>33246</v>
      </c>
      <c r="C14" s="147">
        <f>'Паричен тек'!C15</f>
        <v>-84519</v>
      </c>
      <c r="D14" s="147">
        <f>'Паричен тек'!D15</f>
        <v>-254.22306442880344</v>
      </c>
    </row>
    <row r="15" spans="1:4" ht="16.5" customHeight="1" thickTop="1" thickBot="1" x14ac:dyDescent="0.25">
      <c r="A15" s="146" t="s">
        <v>72</v>
      </c>
      <c r="B15" s="147">
        <f>'Паричен тек'!B16</f>
        <v>582593</v>
      </c>
      <c r="C15" s="147">
        <f>'Паричен тек'!C16</f>
        <v>204545</v>
      </c>
      <c r="D15" s="147">
        <f>'Паричен тек'!D16</f>
        <v>35.109416007401393</v>
      </c>
    </row>
    <row r="16" spans="1:4" ht="16.5" customHeight="1" thickTop="1" thickBot="1" x14ac:dyDescent="0.25">
      <c r="A16" s="146" t="s">
        <v>73</v>
      </c>
      <c r="B16" s="147">
        <f>'Паричен тек'!B17</f>
        <v>-362259</v>
      </c>
      <c r="C16" s="147">
        <f>'Паричен тек'!C17</f>
        <v>32882</v>
      </c>
      <c r="D16" s="147">
        <f>'Паричен тек'!D17</f>
        <v>0</v>
      </c>
    </row>
    <row r="17" spans="1:4" ht="16.5" customHeight="1" thickTop="1" thickBot="1" x14ac:dyDescent="0.25">
      <c r="A17" s="146" t="s">
        <v>222</v>
      </c>
      <c r="B17" s="147">
        <f>'Паричен тек'!B18</f>
        <v>75830</v>
      </c>
      <c r="C17" s="147">
        <f>'Паричен тек'!C18</f>
        <v>20815</v>
      </c>
      <c r="D17" s="147">
        <f>'Паричен тек'!D18</f>
        <v>27.449558222339444</v>
      </c>
    </row>
    <row r="18" spans="1:4" ht="16.5" customHeight="1" thickTop="1" thickBot="1" x14ac:dyDescent="0.25">
      <c r="A18" s="146" t="s">
        <v>74</v>
      </c>
      <c r="B18" s="147">
        <f>'Паричен тек'!B19</f>
        <v>-54996</v>
      </c>
      <c r="C18" s="147">
        <f>'Паричен тек'!C19</f>
        <v>147861</v>
      </c>
      <c r="D18" s="147">
        <f>'Паричен тек'!D19</f>
        <v>0</v>
      </c>
    </row>
    <row r="19" spans="1:4" ht="16.5" customHeight="1" thickTop="1" thickBot="1" x14ac:dyDescent="0.25">
      <c r="A19" s="146" t="s">
        <v>75</v>
      </c>
      <c r="B19" s="147">
        <f>'Паричен тек'!B20</f>
        <v>-206144</v>
      </c>
      <c r="C19" s="147">
        <f>'Паричен тек'!C20</f>
        <v>41254</v>
      </c>
      <c r="D19" s="147">
        <f>'Паричен тек'!D20</f>
        <v>0</v>
      </c>
    </row>
    <row r="20" spans="1:4" ht="16.5" customHeight="1" thickTop="1" thickBot="1" x14ac:dyDescent="0.25">
      <c r="A20" s="146" t="s">
        <v>91</v>
      </c>
      <c r="B20" s="147">
        <f>'Паричен тек'!B21</f>
        <v>-68793</v>
      </c>
      <c r="C20" s="147">
        <f>'Паричен тек'!C21</f>
        <v>-133303</v>
      </c>
      <c r="D20" s="147">
        <f>'Паричен тек'!D21</f>
        <v>0</v>
      </c>
    </row>
    <row r="21" spans="1:4" ht="16.5" customHeight="1" thickTop="1" thickBot="1" x14ac:dyDescent="0.25">
      <c r="A21" s="146" t="s">
        <v>221</v>
      </c>
      <c r="B21" s="147">
        <f>'Паричен тек'!B22</f>
        <v>-9587</v>
      </c>
      <c r="C21" s="147">
        <f>'Паричен тек'!C22</f>
        <v>-26830</v>
      </c>
      <c r="D21" s="147">
        <f>'Паричен тек'!D22</f>
        <v>0</v>
      </c>
    </row>
    <row r="22" spans="1:4" ht="16.5" customHeight="1" thickTop="1" thickBot="1" x14ac:dyDescent="0.25">
      <c r="A22" s="146" t="s">
        <v>76</v>
      </c>
      <c r="B22" s="147">
        <f>'Паричен тек'!B23</f>
        <v>-1306</v>
      </c>
      <c r="C22" s="147">
        <f>'Паричен тек'!C23</f>
        <v>-9630</v>
      </c>
      <c r="D22" s="147">
        <f>'Паричен тек'!D23</f>
        <v>0</v>
      </c>
    </row>
    <row r="23" spans="1:4" ht="16.5" customHeight="1" thickTop="1" thickBot="1" x14ac:dyDescent="0.25">
      <c r="A23" s="146" t="s">
        <v>77</v>
      </c>
      <c r="B23" s="147">
        <f>'Паричен тек'!B24</f>
        <v>-67000</v>
      </c>
      <c r="C23" s="147">
        <f>'Паричен тек'!C24</f>
        <v>-117338</v>
      </c>
      <c r="D23" s="147">
        <f>'Паричен тек'!D24</f>
        <v>0</v>
      </c>
    </row>
    <row r="24" spans="1:4" ht="16.5" customHeight="1" thickTop="1" thickBot="1" x14ac:dyDescent="0.25">
      <c r="A24" s="146" t="s">
        <v>41</v>
      </c>
      <c r="B24" s="147">
        <f>'Паричен тек'!B25</f>
        <v>0</v>
      </c>
      <c r="C24" s="147">
        <f>'Паричен тек'!C25</f>
        <v>0</v>
      </c>
      <c r="D24" s="147">
        <f>'Паричен тек'!D25</f>
        <v>0</v>
      </c>
    </row>
    <row r="25" spans="1:4" ht="16.5" customHeight="1" thickTop="1" thickBot="1" x14ac:dyDescent="0.25">
      <c r="A25" s="146" t="s">
        <v>78</v>
      </c>
      <c r="B25" s="147">
        <f>'Паричен тек'!B26</f>
        <v>-941</v>
      </c>
      <c r="C25" s="147">
        <f>'Паричен тек'!C26</f>
        <v>-370</v>
      </c>
      <c r="D25" s="147">
        <f>'Паричен тек'!D26</f>
        <v>0</v>
      </c>
    </row>
    <row r="26" spans="1:4" ht="16.5" customHeight="1" thickTop="1" thickBot="1" x14ac:dyDescent="0.25">
      <c r="A26" s="146" t="s">
        <v>79</v>
      </c>
      <c r="B26" s="147">
        <f>'Паричен тек'!B27</f>
        <v>0</v>
      </c>
      <c r="C26" s="147">
        <f>'Паричен тек'!C27</f>
        <v>0</v>
      </c>
      <c r="D26" s="147">
        <f>'Паричен тек'!D27</f>
        <v>0</v>
      </c>
    </row>
    <row r="27" spans="1:4" ht="16.5" customHeight="1" thickTop="1" thickBot="1" x14ac:dyDescent="0.25">
      <c r="A27" s="146" t="s">
        <v>84</v>
      </c>
      <c r="B27" s="147">
        <f>'Паричен тек'!B28</f>
        <v>-143196</v>
      </c>
      <c r="C27" s="147">
        <f>'Паричен тек'!C28</f>
        <v>-163610</v>
      </c>
      <c r="D27" s="147">
        <f>'Паричен тек'!D28</f>
        <v>0</v>
      </c>
    </row>
    <row r="28" spans="1:4" ht="21.75" customHeight="1" thickTop="1" thickBot="1" x14ac:dyDescent="0.25">
      <c r="A28" s="142" t="s">
        <v>42</v>
      </c>
      <c r="B28" s="143">
        <f>'Паричен тек'!B29</f>
        <v>-98023</v>
      </c>
      <c r="C28" s="143">
        <f>'Паричен тек'!C29</f>
        <v>-952007</v>
      </c>
      <c r="D28" s="143">
        <f>'Паричен тек'!D29</f>
        <v>0</v>
      </c>
    </row>
    <row r="29" spans="1:4" ht="17.25" customHeight="1" thickTop="1" thickBot="1" x14ac:dyDescent="0.25">
      <c r="A29" s="146" t="s">
        <v>81</v>
      </c>
      <c r="B29" s="147">
        <f>'Паричен тек'!B30</f>
        <v>-167623</v>
      </c>
      <c r="C29" s="147">
        <f>'Паричен тек'!C30</f>
        <v>-179353</v>
      </c>
      <c r="D29" s="147">
        <f>'Паричен тек'!D30</f>
        <v>0</v>
      </c>
    </row>
    <row r="30" spans="1:4" ht="27.75" customHeight="1" thickTop="1" thickBot="1" x14ac:dyDescent="0.25">
      <c r="A30" s="146" t="s">
        <v>82</v>
      </c>
      <c r="B30" s="147">
        <f>'Паричен тек'!B31</f>
        <v>976</v>
      </c>
      <c r="C30" s="147">
        <f>'Паричен тек'!C31</f>
        <v>871</v>
      </c>
      <c r="D30" s="147">
        <f>'Паричен тек'!D31</f>
        <v>89.241803278688522</v>
      </c>
    </row>
    <row r="31" spans="1:4" ht="30.75" customHeight="1" thickTop="1" thickBot="1" x14ac:dyDescent="0.25">
      <c r="A31" s="146" t="s">
        <v>95</v>
      </c>
      <c r="B31" s="147">
        <f>'Паричен тек'!B32</f>
        <v>0</v>
      </c>
      <c r="C31" s="147">
        <f>'Паричен тек'!C32</f>
        <v>0</v>
      </c>
      <c r="D31" s="147">
        <f>'Паричен тек'!D32</f>
        <v>0</v>
      </c>
    </row>
    <row r="32" spans="1:4" ht="27.75" customHeight="1" thickTop="1" thickBot="1" x14ac:dyDescent="0.25">
      <c r="A32" s="146" t="s">
        <v>96</v>
      </c>
      <c r="B32" s="147">
        <f>'Паричен тек'!B33</f>
        <v>0</v>
      </c>
      <c r="C32" s="147">
        <f>'Паричен тек'!C33</f>
        <v>-900610</v>
      </c>
      <c r="D32" s="147">
        <f>'Паричен тек'!D33</f>
        <v>0</v>
      </c>
    </row>
    <row r="33" spans="1:4" ht="30" customHeight="1" thickTop="1" thickBot="1" x14ac:dyDescent="0.25">
      <c r="A33" s="146" t="s">
        <v>105</v>
      </c>
      <c r="B33" s="147">
        <f>'Паричен тек'!B34</f>
        <v>0</v>
      </c>
      <c r="C33" s="147">
        <f>'Паричен тек'!C34</f>
        <v>0</v>
      </c>
      <c r="D33" s="147">
        <f>'Паричен тек'!D34</f>
        <v>0</v>
      </c>
    </row>
    <row r="34" spans="1:4" ht="31.5" customHeight="1" thickTop="1" thickBot="1" x14ac:dyDescent="0.25">
      <c r="A34" s="146" t="s">
        <v>106</v>
      </c>
      <c r="B34" s="147">
        <f>'Паричен тек'!B35</f>
        <v>318</v>
      </c>
      <c r="C34" s="147">
        <f>'Паричен тек'!C35</f>
        <v>117</v>
      </c>
      <c r="D34" s="147">
        <f>'Паричен тек'!D35</f>
        <v>36.79245283018868</v>
      </c>
    </row>
    <row r="35" spans="1:4" ht="16.5" customHeight="1" thickTop="1" thickBot="1" x14ac:dyDescent="0.25">
      <c r="A35" s="146" t="s">
        <v>76</v>
      </c>
      <c r="B35" s="147">
        <f>'Паричен тек'!B36</f>
        <v>1306</v>
      </c>
      <c r="C35" s="147">
        <f>'Паричен тек'!C36</f>
        <v>9630</v>
      </c>
      <c r="D35" s="147">
        <f>'Паричен тек'!D36</f>
        <v>737.36600306278706</v>
      </c>
    </row>
    <row r="36" spans="1:4" ht="16.5" customHeight="1" thickTop="1" thickBot="1" x14ac:dyDescent="0.25">
      <c r="A36" s="146" t="s">
        <v>77</v>
      </c>
      <c r="B36" s="147">
        <f>'Паричен тек'!B37</f>
        <v>67000</v>
      </c>
      <c r="C36" s="147">
        <f>'Паричен тек'!C37</f>
        <v>117338</v>
      </c>
      <c r="D36" s="147">
        <f>'Паричен тек'!D37</f>
        <v>175.13134328358208</v>
      </c>
    </row>
    <row r="37" spans="1:4" ht="16.5" customHeight="1" thickTop="1" thickBot="1" x14ac:dyDescent="0.25">
      <c r="A37" s="146" t="s">
        <v>83</v>
      </c>
      <c r="B37" s="147">
        <f>'Паричен тек'!B38</f>
        <v>0</v>
      </c>
      <c r="C37" s="147">
        <f>'Паричен тек'!C38</f>
        <v>0</v>
      </c>
      <c r="D37" s="147">
        <f>'Паричен тек'!D38</f>
        <v>0</v>
      </c>
    </row>
    <row r="38" spans="1:4" ht="16.5" customHeight="1" thickTop="1" thickBot="1" x14ac:dyDescent="0.25">
      <c r="A38" s="142" t="s">
        <v>43</v>
      </c>
      <c r="B38" s="143">
        <f>'Паричен тек'!B39</f>
        <v>-305086</v>
      </c>
      <c r="C38" s="143">
        <f>'Паричен тек'!C39</f>
        <v>-142</v>
      </c>
      <c r="D38" s="143">
        <f>'Паричен тек'!D39</f>
        <v>0</v>
      </c>
    </row>
    <row r="39" spans="1:4" ht="16.5" customHeight="1" thickTop="1" thickBot="1" x14ac:dyDescent="0.25">
      <c r="A39" s="146" t="s">
        <v>85</v>
      </c>
      <c r="B39" s="147">
        <f>'Паричен тек'!B40</f>
        <v>0</v>
      </c>
      <c r="C39" s="147">
        <f>'Паричен тек'!C40</f>
        <v>0</v>
      </c>
      <c r="D39" s="147">
        <f>'Паричен тек'!D40</f>
        <v>0</v>
      </c>
    </row>
    <row r="40" spans="1:4" ht="16.5" customHeight="1" thickTop="1" thickBot="1" x14ac:dyDescent="0.25">
      <c r="A40" s="146" t="s">
        <v>86</v>
      </c>
      <c r="B40" s="147">
        <f>'Паричен тек'!B41</f>
        <v>-1752386</v>
      </c>
      <c r="C40" s="147">
        <f>'Паричен тек'!C41</f>
        <v>-302</v>
      </c>
      <c r="D40" s="147">
        <f>'Паричен тек'!D41</f>
        <v>0</v>
      </c>
    </row>
    <row r="41" spans="1:4" ht="30.75" customHeight="1" thickTop="1" thickBot="1" x14ac:dyDescent="0.25">
      <c r="A41" s="146" t="s">
        <v>88</v>
      </c>
      <c r="B41" s="147">
        <f>'Паричен тек'!B42</f>
        <v>1447300</v>
      </c>
      <c r="C41" s="147">
        <f>'Паричен тек'!C42</f>
        <v>160</v>
      </c>
      <c r="D41" s="147">
        <f>'Паричен тек'!D42</f>
        <v>1.1055068057762732E-2</v>
      </c>
    </row>
    <row r="42" spans="1:4" ht="16.5" customHeight="1" thickTop="1" thickBot="1" x14ac:dyDescent="0.25">
      <c r="A42" s="146" t="s">
        <v>90</v>
      </c>
      <c r="B42" s="147">
        <f>'Паричен тек'!B43</f>
        <v>0</v>
      </c>
      <c r="C42" s="147">
        <f>'Паричен тек'!C43</f>
        <v>0</v>
      </c>
      <c r="D42" s="147">
        <f>'Паричен тек'!D43</f>
        <v>0</v>
      </c>
    </row>
    <row r="43" spans="1:4" ht="16.5" customHeight="1" thickTop="1" thickBot="1" x14ac:dyDescent="0.25">
      <c r="A43" s="146" t="s">
        <v>87</v>
      </c>
      <c r="B43" s="147">
        <f>'Паричен тек'!B44</f>
        <v>0</v>
      </c>
      <c r="C43" s="147">
        <f>'Паричен тек'!C44</f>
        <v>0</v>
      </c>
      <c r="D43" s="147">
        <f>'Паричен тек'!D44</f>
        <v>0</v>
      </c>
    </row>
    <row r="44" spans="1:4" ht="16.5" customHeight="1" thickTop="1" thickBot="1" x14ac:dyDescent="0.25">
      <c r="A44" s="146" t="s">
        <v>44</v>
      </c>
      <c r="B44" s="147">
        <f>'Паричен тек'!B45</f>
        <v>0</v>
      </c>
      <c r="C44" s="147">
        <f>'Паричен тек'!C45</f>
        <v>0</v>
      </c>
      <c r="D44" s="147">
        <f>'Паричен тек'!D45</f>
        <v>0</v>
      </c>
    </row>
    <row r="45" spans="1:4" ht="27.75" customHeight="1" thickTop="1" thickBot="1" x14ac:dyDescent="0.25">
      <c r="A45" s="146" t="s">
        <v>89</v>
      </c>
      <c r="B45" s="147">
        <f>'Паричен тек'!B46</f>
        <v>0</v>
      </c>
      <c r="C45" s="147">
        <f>'Паричен тек'!C46</f>
        <v>0</v>
      </c>
      <c r="D45" s="147">
        <f>'Паричен тек'!D46</f>
        <v>0</v>
      </c>
    </row>
    <row r="46" spans="1:4" ht="16.5" customHeight="1" thickTop="1" thickBot="1" x14ac:dyDescent="0.25">
      <c r="A46" s="142" t="s">
        <v>45</v>
      </c>
      <c r="B46" s="143">
        <f>'Паричен тек'!B47</f>
        <v>-218968</v>
      </c>
      <c r="C46" s="143">
        <f>'Паричен тек'!C47</f>
        <v>-632706</v>
      </c>
      <c r="D46" s="143">
        <f>'Паричен тек'!D47</f>
        <v>0</v>
      </c>
    </row>
    <row r="47" spans="1:4" ht="16.5" customHeight="1" thickTop="1" thickBot="1" x14ac:dyDescent="0.25">
      <c r="A47" s="146" t="s">
        <v>46</v>
      </c>
      <c r="B47" s="147">
        <f>'Паричен тек'!B48</f>
        <v>349722</v>
      </c>
      <c r="C47" s="147">
        <f>'Паричен тек'!C48</f>
        <v>938415</v>
      </c>
      <c r="D47" s="147">
        <f>'Паричен тек'!D48</f>
        <v>268.33170346732544</v>
      </c>
    </row>
    <row r="48" spans="1:4" ht="16.5" customHeight="1" thickTop="1" thickBot="1" x14ac:dyDescent="0.25">
      <c r="A48" s="142" t="s">
        <v>224</v>
      </c>
      <c r="B48" s="143">
        <f>'Паричен тек'!B49</f>
        <v>130754</v>
      </c>
      <c r="C48" s="143">
        <f>'Паричен тек'!C49</f>
        <v>305709</v>
      </c>
      <c r="D48" s="143">
        <f>'Паричен тек'!D49</f>
        <v>233.80470195940467</v>
      </c>
    </row>
    <row r="49" spans="1:4" ht="13.5" thickTop="1" x14ac:dyDescent="0.2">
      <c r="A49" s="148"/>
      <c r="B49" s="2"/>
      <c r="C49" s="2"/>
      <c r="D49" s="2"/>
    </row>
    <row r="50" spans="1:4" x14ac:dyDescent="0.2">
      <c r="A50" s="2"/>
      <c r="B50" s="2"/>
      <c r="C50" s="2"/>
      <c r="D50" s="2"/>
    </row>
  </sheetData>
  <sheetProtection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39"/>
  </sheetPr>
  <dimension ref="A1:G48"/>
  <sheetViews>
    <sheetView zoomScaleNormal="100" workbookViewId="0">
      <selection activeCell="A4" sqref="A4"/>
    </sheetView>
  </sheetViews>
  <sheetFormatPr defaultColWidth="9.140625" defaultRowHeight="12.75" x14ac:dyDescent="0.2"/>
  <cols>
    <col min="1" max="1" width="52.42578125" style="1" customWidth="1"/>
    <col min="2" max="2" width="12" style="1" customWidth="1"/>
    <col min="3" max="3" width="10.5703125" style="1" customWidth="1"/>
    <col min="4" max="4" width="12.140625" style="1" customWidth="1"/>
    <col min="5" max="5" width="13.85546875" style="1" customWidth="1"/>
    <col min="6" max="6" width="10.7109375" style="1" customWidth="1"/>
    <col min="7" max="7" width="13.42578125" style="1" customWidth="1"/>
    <col min="8" max="16384" width="9.140625" style="1"/>
  </cols>
  <sheetData>
    <row r="1" spans="1:7" ht="15" customHeight="1" x14ac:dyDescent="0.2">
      <c r="A1" s="122" t="s">
        <v>238</v>
      </c>
      <c r="B1" s="123" t="s">
        <v>380</v>
      </c>
      <c r="C1" s="5"/>
      <c r="D1" s="5"/>
      <c r="E1" s="149" t="s">
        <v>30</v>
      </c>
      <c r="F1" s="230" t="str">
        <f>'ФИ-Почетна'!$C$22</f>
        <v>01.01 - 30.06</v>
      </c>
      <c r="G1" s="230"/>
    </row>
    <row r="2" spans="1:7" ht="12.75" customHeight="1" x14ac:dyDescent="0.2">
      <c r="A2" s="150" t="s">
        <v>135</v>
      </c>
      <c r="B2" s="249" t="s">
        <v>381</v>
      </c>
      <c r="C2" s="250"/>
      <c r="D2" s="250"/>
      <c r="E2" s="149" t="s">
        <v>325</v>
      </c>
      <c r="F2" s="231">
        <f>'ФИ-Почетна'!$C$23</f>
        <v>2024</v>
      </c>
      <c r="G2" s="231"/>
    </row>
    <row r="3" spans="1:7" ht="28.5" customHeight="1" x14ac:dyDescent="0.2">
      <c r="A3" s="229" t="s">
        <v>218</v>
      </c>
      <c r="B3" s="229"/>
      <c r="C3" s="229"/>
      <c r="D3" s="229"/>
      <c r="E3" s="229"/>
      <c r="F3" s="229"/>
      <c r="G3" s="229"/>
    </row>
    <row r="4" spans="1:7" ht="15.75" customHeight="1" x14ac:dyDescent="0.2">
      <c r="A4" s="5"/>
      <c r="B4" s="151"/>
      <c r="C4" s="151"/>
      <c r="D4" s="151"/>
      <c r="E4" s="5"/>
      <c r="F4" s="248" t="s">
        <v>35</v>
      </c>
      <c r="G4" s="248"/>
    </row>
    <row r="5" spans="1:7" ht="30" customHeight="1" x14ac:dyDescent="0.2">
      <c r="A5" s="246" t="s">
        <v>136</v>
      </c>
      <c r="B5" s="233" t="s">
        <v>229</v>
      </c>
      <c r="C5" s="233"/>
      <c r="D5" s="233"/>
      <c r="E5" s="233"/>
      <c r="F5" s="233" t="s">
        <v>139</v>
      </c>
      <c r="G5" s="233" t="s">
        <v>140</v>
      </c>
    </row>
    <row r="6" spans="1:7" s="12" customFormat="1" ht="27.75" customHeight="1" x14ac:dyDescent="0.2">
      <c r="A6" s="247"/>
      <c r="B6" s="152" t="s">
        <v>230</v>
      </c>
      <c r="C6" s="152" t="s">
        <v>137</v>
      </c>
      <c r="D6" s="152" t="s">
        <v>231</v>
      </c>
      <c r="E6" s="152" t="s">
        <v>138</v>
      </c>
      <c r="F6" s="233"/>
      <c r="G6" s="233"/>
    </row>
    <row r="7" spans="1:7" x14ac:dyDescent="0.2">
      <c r="A7" s="14" t="s">
        <v>156</v>
      </c>
      <c r="B7" s="153">
        <f>Капитал!B9</f>
        <v>3135464</v>
      </c>
      <c r="C7" s="153">
        <f>Капитал!C9</f>
        <v>0</v>
      </c>
      <c r="D7" s="153">
        <f>Капитал!D9</f>
        <v>1675369</v>
      </c>
      <c r="E7" s="153">
        <f>Капитал!E9</f>
        <v>2523283</v>
      </c>
      <c r="F7" s="153">
        <f>Капитал!F9</f>
        <v>0</v>
      </c>
      <c r="G7" s="19">
        <f>Капитал!G9</f>
        <v>7334116</v>
      </c>
    </row>
    <row r="8" spans="1:7" x14ac:dyDescent="0.2">
      <c r="A8" s="154" t="s">
        <v>242</v>
      </c>
      <c r="B8" s="155">
        <f>Капитал!B10</f>
        <v>0</v>
      </c>
      <c r="C8" s="155">
        <f>Капитал!C10</f>
        <v>0</v>
      </c>
      <c r="D8" s="155">
        <f>Капитал!D10</f>
        <v>0</v>
      </c>
      <c r="E8" s="155">
        <f>Капитал!E10</f>
        <v>0</v>
      </c>
      <c r="F8" s="155">
        <f>Капитал!F10</f>
        <v>0</v>
      </c>
      <c r="G8" s="19">
        <f>Капитал!G10</f>
        <v>0</v>
      </c>
    </row>
    <row r="9" spans="1:7" x14ac:dyDescent="0.2">
      <c r="A9" s="154" t="s">
        <v>141</v>
      </c>
      <c r="B9" s="155">
        <f>Капитал!B11</f>
        <v>0</v>
      </c>
      <c r="C9" s="155">
        <f>Капитал!C11</f>
        <v>0</v>
      </c>
      <c r="D9" s="155">
        <f>Капитал!D11</f>
        <v>0</v>
      </c>
      <c r="E9" s="155">
        <f>Капитал!E11</f>
        <v>0</v>
      </c>
      <c r="F9" s="155">
        <f>Капитал!F11</f>
        <v>0</v>
      </c>
      <c r="G9" s="19">
        <f>Капитал!G11</f>
        <v>0</v>
      </c>
    </row>
    <row r="10" spans="1:7" x14ac:dyDescent="0.2">
      <c r="A10" s="154" t="s">
        <v>142</v>
      </c>
      <c r="B10" s="155">
        <f>Капитал!B12</f>
        <v>0</v>
      </c>
      <c r="C10" s="155">
        <f>Капитал!C12</f>
        <v>0</v>
      </c>
      <c r="D10" s="155">
        <f>Капитал!D12</f>
        <v>0</v>
      </c>
      <c r="E10" s="155">
        <f>Капитал!E12</f>
        <v>0</v>
      </c>
      <c r="F10" s="155">
        <f>Капитал!F12</f>
        <v>0</v>
      </c>
      <c r="G10" s="19">
        <f>Капитал!G12</f>
        <v>0</v>
      </c>
    </row>
    <row r="11" spans="1:7" x14ac:dyDescent="0.2">
      <c r="A11" s="154" t="s">
        <v>143</v>
      </c>
      <c r="B11" s="155">
        <f>Капитал!B13</f>
        <v>0</v>
      </c>
      <c r="C11" s="155">
        <f>Капитал!C13</f>
        <v>0</v>
      </c>
      <c r="D11" s="155">
        <f>Капитал!D13</f>
        <v>0</v>
      </c>
      <c r="E11" s="155">
        <f>Капитал!E13</f>
        <v>0</v>
      </c>
      <c r="F11" s="155">
        <f>Капитал!F13</f>
        <v>0</v>
      </c>
      <c r="G11" s="19">
        <f>Капитал!G13</f>
        <v>0</v>
      </c>
    </row>
    <row r="12" spans="1:7" x14ac:dyDescent="0.2">
      <c r="A12" s="154" t="s">
        <v>144</v>
      </c>
      <c r="B12" s="155">
        <f>Капитал!B14</f>
        <v>0</v>
      </c>
      <c r="C12" s="155">
        <f>Капитал!C14</f>
        <v>0</v>
      </c>
      <c r="D12" s="155">
        <f>Капитал!D14</f>
        <v>0</v>
      </c>
      <c r="E12" s="155">
        <f>Капитал!E14</f>
        <v>770716</v>
      </c>
      <c r="F12" s="155">
        <f>Капитал!F14</f>
        <v>0</v>
      </c>
      <c r="G12" s="19">
        <f>Капитал!G14</f>
        <v>770716</v>
      </c>
    </row>
    <row r="13" spans="1:7" x14ac:dyDescent="0.2">
      <c r="A13" s="154" t="s">
        <v>145</v>
      </c>
      <c r="B13" s="155">
        <f>Капитал!B15</f>
        <v>0</v>
      </c>
      <c r="C13" s="155">
        <f>Капитал!C15</f>
        <v>0</v>
      </c>
      <c r="D13" s="155">
        <f>Капитал!D15</f>
        <v>64548</v>
      </c>
      <c r="E13" s="155">
        <f>Капитал!E15</f>
        <v>-64548</v>
      </c>
      <c r="F13" s="155">
        <f>Капитал!F15</f>
        <v>0</v>
      </c>
      <c r="G13" s="19">
        <f>Капитал!G15</f>
        <v>0</v>
      </c>
    </row>
    <row r="14" spans="1:7" ht="25.5" x14ac:dyDescent="0.2">
      <c r="A14" s="154" t="s">
        <v>232</v>
      </c>
      <c r="B14" s="155">
        <f>Капитал!B16</f>
        <v>0</v>
      </c>
      <c r="C14" s="155">
        <f>Капитал!C16</f>
        <v>0</v>
      </c>
      <c r="D14" s="155">
        <f>Капитал!D16</f>
        <v>0</v>
      </c>
      <c r="E14" s="155">
        <f>Капитал!E16</f>
        <v>-333775</v>
      </c>
      <c r="F14" s="155">
        <f>Капитал!F16</f>
        <v>0</v>
      </c>
      <c r="G14" s="19">
        <f>Капитал!G16</f>
        <v>-333775</v>
      </c>
    </row>
    <row r="15" spans="1:7" ht="25.5" x14ac:dyDescent="0.2">
      <c r="A15" s="154" t="s">
        <v>146</v>
      </c>
      <c r="B15" s="155">
        <f>Капитал!B17</f>
        <v>0</v>
      </c>
      <c r="C15" s="155">
        <f>Капитал!C17</f>
        <v>0</v>
      </c>
      <c r="D15" s="155">
        <f>Капитал!D17</f>
        <v>0</v>
      </c>
      <c r="E15" s="155">
        <f>Капитал!E17</f>
        <v>-149070</v>
      </c>
      <c r="F15" s="155">
        <f>Капитал!F17</f>
        <v>0</v>
      </c>
      <c r="G15" s="19">
        <f>Капитал!G17</f>
        <v>-149070</v>
      </c>
    </row>
    <row r="16" spans="1:7" x14ac:dyDescent="0.2">
      <c r="A16" s="154" t="s">
        <v>241</v>
      </c>
      <c r="B16" s="155">
        <f>Капитал!B18</f>
        <v>0</v>
      </c>
      <c r="C16" s="155">
        <f>Капитал!C18</f>
        <v>0</v>
      </c>
      <c r="D16" s="155">
        <f>Капитал!D18</f>
        <v>300000</v>
      </c>
      <c r="E16" s="155">
        <f>Капитал!E18</f>
        <v>-300000</v>
      </c>
      <c r="F16" s="155">
        <f>Капитал!F18</f>
        <v>0</v>
      </c>
      <c r="G16" s="19">
        <f>Капитал!G18</f>
        <v>0</v>
      </c>
    </row>
    <row r="17" spans="1:7" x14ac:dyDescent="0.2">
      <c r="A17" s="154" t="s">
        <v>147</v>
      </c>
      <c r="B17" s="155">
        <f>Капитал!B19</f>
        <v>0</v>
      </c>
      <c r="C17" s="155">
        <f>Капитал!C19</f>
        <v>0</v>
      </c>
      <c r="D17" s="155">
        <f>Капитал!D19</f>
        <v>0</v>
      </c>
      <c r="E17" s="155">
        <f>Капитал!E19</f>
        <v>0</v>
      </c>
      <c r="F17" s="155">
        <f>Капитал!F19</f>
        <v>0</v>
      </c>
      <c r="G17" s="19">
        <f>Капитал!G19</f>
        <v>0</v>
      </c>
    </row>
    <row r="18" spans="1:7" x14ac:dyDescent="0.2">
      <c r="A18" s="154" t="s">
        <v>148</v>
      </c>
      <c r="B18" s="155">
        <f>Капитал!B20</f>
        <v>0</v>
      </c>
      <c r="C18" s="155">
        <f>Капитал!C20</f>
        <v>0</v>
      </c>
      <c r="D18" s="155">
        <f>Капитал!D20</f>
        <v>165000</v>
      </c>
      <c r="E18" s="155">
        <f>Капитал!E20</f>
        <v>0</v>
      </c>
      <c r="F18" s="155">
        <f>Капитал!F20</f>
        <v>0</v>
      </c>
      <c r="G18" s="19">
        <f>Капитал!G20</f>
        <v>165000</v>
      </c>
    </row>
    <row r="19" spans="1:7" ht="25.5" x14ac:dyDescent="0.2">
      <c r="A19" s="154" t="s">
        <v>149</v>
      </c>
      <c r="B19" s="155">
        <f>Капитал!B21</f>
        <v>0</v>
      </c>
      <c r="C19" s="155">
        <f>Капитал!C21</f>
        <v>0</v>
      </c>
      <c r="D19" s="155">
        <f>Капитал!D21</f>
        <v>0</v>
      </c>
      <c r="E19" s="155">
        <f>Капитал!E21</f>
        <v>0</v>
      </c>
      <c r="F19" s="155">
        <f>Капитал!F21</f>
        <v>0</v>
      </c>
      <c r="G19" s="19">
        <f>Капитал!G21</f>
        <v>0</v>
      </c>
    </row>
    <row r="20" spans="1:7" ht="25.5" x14ac:dyDescent="0.2">
      <c r="A20" s="154" t="s">
        <v>150</v>
      </c>
      <c r="B20" s="155">
        <f>Капитал!B22</f>
        <v>0</v>
      </c>
      <c r="C20" s="155">
        <f>Капитал!C22</f>
        <v>0</v>
      </c>
      <c r="D20" s="155">
        <f>Капитал!D22</f>
        <v>0</v>
      </c>
      <c r="E20" s="155">
        <f>Капитал!E22</f>
        <v>0</v>
      </c>
      <c r="F20" s="155">
        <f>Капитал!F22</f>
        <v>0</v>
      </c>
      <c r="G20" s="19">
        <f>Капитал!G22</f>
        <v>0</v>
      </c>
    </row>
    <row r="21" spans="1:7" x14ac:dyDescent="0.2">
      <c r="A21" s="154" t="s">
        <v>139</v>
      </c>
      <c r="B21" s="155">
        <f>Капитал!B23</f>
        <v>0</v>
      </c>
      <c r="C21" s="155">
        <f>Капитал!C23</f>
        <v>0</v>
      </c>
      <c r="D21" s="155">
        <f>Капитал!D23</f>
        <v>0</v>
      </c>
      <c r="E21" s="155">
        <f>Капитал!E23</f>
        <v>0</v>
      </c>
      <c r="F21" s="155">
        <f>Капитал!F23</f>
        <v>0</v>
      </c>
      <c r="G21" s="19">
        <f>Капитал!G23</f>
        <v>0</v>
      </c>
    </row>
    <row r="22" spans="1:7" x14ac:dyDescent="0.2">
      <c r="A22" s="154" t="s">
        <v>151</v>
      </c>
      <c r="B22" s="155">
        <f>Капитал!B24</f>
        <v>0</v>
      </c>
      <c r="C22" s="155">
        <f>Капитал!C24</f>
        <v>0</v>
      </c>
      <c r="D22" s="155">
        <f>Капитал!D24</f>
        <v>0</v>
      </c>
      <c r="E22" s="155">
        <f>Капитал!E24</f>
        <v>0</v>
      </c>
      <c r="F22" s="155">
        <f>Капитал!F24</f>
        <v>0</v>
      </c>
      <c r="G22" s="19">
        <f>Капитал!G24</f>
        <v>0</v>
      </c>
    </row>
    <row r="23" spans="1:7" x14ac:dyDescent="0.2">
      <c r="A23" s="154" t="s">
        <v>152</v>
      </c>
      <c r="B23" s="155">
        <f>Капитал!B25</f>
        <v>0</v>
      </c>
      <c r="C23" s="155">
        <f>Капитал!C25</f>
        <v>0</v>
      </c>
      <c r="D23" s="155">
        <f>Капитал!D25</f>
        <v>0</v>
      </c>
      <c r="E23" s="155">
        <f>Капитал!E25</f>
        <v>0</v>
      </c>
      <c r="F23" s="155">
        <f>Капитал!F25</f>
        <v>0</v>
      </c>
      <c r="G23" s="19">
        <f>Капитал!G25</f>
        <v>0</v>
      </c>
    </row>
    <row r="24" spans="1:7" x14ac:dyDescent="0.2">
      <c r="A24" s="154" t="s">
        <v>153</v>
      </c>
      <c r="B24" s="155">
        <f>Капитал!B26</f>
        <v>0</v>
      </c>
      <c r="C24" s="155">
        <f>Капитал!C26</f>
        <v>0</v>
      </c>
      <c r="D24" s="155">
        <f>Капитал!D26</f>
        <v>0</v>
      </c>
      <c r="E24" s="155">
        <f>Капитал!E26</f>
        <v>0</v>
      </c>
      <c r="F24" s="155">
        <f>Капитал!F26</f>
        <v>0</v>
      </c>
      <c r="G24" s="19">
        <f>Капитал!G26</f>
        <v>0</v>
      </c>
    </row>
    <row r="25" spans="1:7" ht="15.75" customHeight="1" thickBot="1" x14ac:dyDescent="0.25">
      <c r="A25" s="156" t="s">
        <v>154</v>
      </c>
      <c r="B25" s="157">
        <f>Капитал!B27</f>
        <v>0</v>
      </c>
      <c r="C25" s="157">
        <f>Капитал!C27</f>
        <v>0</v>
      </c>
      <c r="D25" s="157">
        <f>Капитал!D27</f>
        <v>0</v>
      </c>
      <c r="E25" s="157">
        <f>Капитал!E27</f>
        <v>0</v>
      </c>
      <c r="F25" s="157">
        <f>Капитал!F27</f>
        <v>0</v>
      </c>
      <c r="G25" s="19">
        <f>Капитал!G27</f>
        <v>0</v>
      </c>
    </row>
    <row r="26" spans="1:7" ht="14.25" thickTop="1" thickBot="1" x14ac:dyDescent="0.25">
      <c r="A26" s="18" t="s">
        <v>155</v>
      </c>
      <c r="B26" s="20">
        <f>Капитал!B28</f>
        <v>3135464</v>
      </c>
      <c r="C26" s="20">
        <f>Капитал!C28</f>
        <v>0</v>
      </c>
      <c r="D26" s="20">
        <f>Капитал!D28</f>
        <v>2204917</v>
      </c>
      <c r="E26" s="20">
        <f>Капитал!E28</f>
        <v>2446606</v>
      </c>
      <c r="F26" s="20">
        <f>Капитал!F28</f>
        <v>0</v>
      </c>
      <c r="G26" s="20">
        <f>Капитал!G28</f>
        <v>7786987</v>
      </c>
    </row>
    <row r="27" spans="1:7" ht="13.5" thickTop="1" x14ac:dyDescent="0.2">
      <c r="A27" s="154" t="s">
        <v>242</v>
      </c>
      <c r="B27" s="158">
        <f>Капитал!B29</f>
        <v>0</v>
      </c>
      <c r="C27" s="158">
        <f>Капитал!C29</f>
        <v>0</v>
      </c>
      <c r="D27" s="158">
        <f>Капитал!D29</f>
        <v>0</v>
      </c>
      <c r="E27" s="158">
        <f>Капитал!E29</f>
        <v>0</v>
      </c>
      <c r="F27" s="158">
        <f>Капитал!F29</f>
        <v>0</v>
      </c>
      <c r="G27" s="21">
        <f>Капитал!G29</f>
        <v>0</v>
      </c>
    </row>
    <row r="28" spans="1:7" x14ac:dyDescent="0.2">
      <c r="A28" s="154" t="s">
        <v>141</v>
      </c>
      <c r="B28" s="155">
        <f>Капитал!B30</f>
        <v>0</v>
      </c>
      <c r="C28" s="155">
        <f>Капитал!C30</f>
        <v>0</v>
      </c>
      <c r="D28" s="155">
        <f>Капитал!D30</f>
        <v>0</v>
      </c>
      <c r="E28" s="155">
        <f>Капитал!E30</f>
        <v>0</v>
      </c>
      <c r="F28" s="155">
        <f>Капитал!F30</f>
        <v>0</v>
      </c>
      <c r="G28" s="21">
        <f>Капитал!G30</f>
        <v>0</v>
      </c>
    </row>
    <row r="29" spans="1:7" x14ac:dyDescent="0.2">
      <c r="A29" s="154" t="s">
        <v>142</v>
      </c>
      <c r="B29" s="155">
        <f>Капитал!B31</f>
        <v>0</v>
      </c>
      <c r="C29" s="155">
        <f>Капитал!C31</f>
        <v>0</v>
      </c>
      <c r="D29" s="155">
        <f>Капитал!D31</f>
        <v>0</v>
      </c>
      <c r="E29" s="155">
        <f>Капитал!E31</f>
        <v>0</v>
      </c>
      <c r="F29" s="155">
        <f>Капитал!F31</f>
        <v>0</v>
      </c>
      <c r="G29" s="21">
        <f>Капитал!G31</f>
        <v>0</v>
      </c>
    </row>
    <row r="30" spans="1:7" x14ac:dyDescent="0.2">
      <c r="A30" s="154" t="s">
        <v>143</v>
      </c>
      <c r="B30" s="155">
        <f>Капитал!B32</f>
        <v>0</v>
      </c>
      <c r="C30" s="155">
        <f>Капитал!C32</f>
        <v>0</v>
      </c>
      <c r="D30" s="155">
        <f>Капитал!D32</f>
        <v>0</v>
      </c>
      <c r="E30" s="155">
        <f>Капитал!E32</f>
        <v>0</v>
      </c>
      <c r="F30" s="155">
        <f>Капитал!F32</f>
        <v>0</v>
      </c>
      <c r="G30" s="21">
        <f>Капитал!G32</f>
        <v>0</v>
      </c>
    </row>
    <row r="31" spans="1:7" x14ac:dyDescent="0.2">
      <c r="A31" s="154" t="s">
        <v>144</v>
      </c>
      <c r="B31" s="155">
        <f>Капитал!B33</f>
        <v>0</v>
      </c>
      <c r="C31" s="155">
        <f>Капитал!C33</f>
        <v>0</v>
      </c>
      <c r="D31" s="155">
        <f>Капитал!D33</f>
        <v>0</v>
      </c>
      <c r="E31" s="155">
        <f>Капитал!E33</f>
        <v>441339</v>
      </c>
      <c r="F31" s="155">
        <f>Капитал!F33</f>
        <v>0</v>
      </c>
      <c r="G31" s="21">
        <f>Капитал!G33</f>
        <v>441339</v>
      </c>
    </row>
    <row r="32" spans="1:7" x14ac:dyDescent="0.2">
      <c r="A32" s="154" t="s">
        <v>145</v>
      </c>
      <c r="B32" s="155">
        <f>Капитал!B34</f>
        <v>0</v>
      </c>
      <c r="C32" s="155">
        <f>Капитал!C34</f>
        <v>0</v>
      </c>
      <c r="D32" s="155">
        <f>Капитал!D34</f>
        <v>38536</v>
      </c>
      <c r="E32" s="155">
        <f>Капитал!E34</f>
        <v>-38536</v>
      </c>
      <c r="F32" s="155">
        <f>Капитал!F34</f>
        <v>0</v>
      </c>
      <c r="G32" s="21">
        <f>Капитал!G34</f>
        <v>0</v>
      </c>
    </row>
    <row r="33" spans="1:7" ht="25.5" x14ac:dyDescent="0.2">
      <c r="A33" s="154" t="s">
        <v>232</v>
      </c>
      <c r="B33" s="155">
        <f>Капитал!B35</f>
        <v>0</v>
      </c>
      <c r="C33" s="155">
        <f>Капитал!C35</f>
        <v>0</v>
      </c>
      <c r="D33" s="155">
        <f>Капитал!D35</f>
        <v>0</v>
      </c>
      <c r="E33" s="155">
        <f>Капитал!E35</f>
        <v>-374233</v>
      </c>
      <c r="F33" s="155">
        <f>Капитал!F35</f>
        <v>0</v>
      </c>
      <c r="G33" s="21">
        <f>Капитал!G35</f>
        <v>-374233</v>
      </c>
    </row>
    <row r="34" spans="1:7" ht="25.5" x14ac:dyDescent="0.2">
      <c r="A34" s="154" t="s">
        <v>146</v>
      </c>
      <c r="B34" s="155">
        <f>Капитал!B36</f>
        <v>0</v>
      </c>
      <c r="C34" s="155">
        <f>Капитал!C36</f>
        <v>0</v>
      </c>
      <c r="D34" s="155">
        <f>Капитал!D36</f>
        <v>0</v>
      </c>
      <c r="E34" s="155">
        <f>Капитал!E36</f>
        <v>-159775</v>
      </c>
      <c r="F34" s="155">
        <f>Капитал!F36</f>
        <v>0</v>
      </c>
      <c r="G34" s="21">
        <f>Капитал!G36</f>
        <v>-159775</v>
      </c>
    </row>
    <row r="35" spans="1:7" x14ac:dyDescent="0.2">
      <c r="A35" s="154" t="s">
        <v>241</v>
      </c>
      <c r="B35" s="155">
        <f>Капитал!B37</f>
        <v>0</v>
      </c>
      <c r="C35" s="155">
        <f>Капитал!C37</f>
        <v>0</v>
      </c>
      <c r="D35" s="155">
        <f>Капитал!D37</f>
        <v>270037</v>
      </c>
      <c r="E35" s="155">
        <f>Капитал!E37</f>
        <v>-270037</v>
      </c>
      <c r="F35" s="155">
        <f>Капитал!F37</f>
        <v>0</v>
      </c>
      <c r="G35" s="21">
        <f>Капитал!G37</f>
        <v>0</v>
      </c>
    </row>
    <row r="36" spans="1:7" x14ac:dyDescent="0.2">
      <c r="A36" s="154" t="s">
        <v>147</v>
      </c>
      <c r="B36" s="155">
        <f>Капитал!B38</f>
        <v>0</v>
      </c>
      <c r="C36" s="155">
        <f>Капитал!C38</f>
        <v>0</v>
      </c>
      <c r="D36" s="155">
        <f>Капитал!D38</f>
        <v>0</v>
      </c>
      <c r="E36" s="155">
        <f>Капитал!E38</f>
        <v>0</v>
      </c>
      <c r="F36" s="155">
        <f>Капитал!F38</f>
        <v>0</v>
      </c>
      <c r="G36" s="21">
        <f>Капитал!G38</f>
        <v>0</v>
      </c>
    </row>
    <row r="37" spans="1:7" x14ac:dyDescent="0.2">
      <c r="A37" s="154" t="s">
        <v>148</v>
      </c>
      <c r="B37" s="155">
        <f>Капитал!B39</f>
        <v>0</v>
      </c>
      <c r="C37" s="155">
        <f>Капитал!C39</f>
        <v>0</v>
      </c>
      <c r="D37" s="155">
        <f>Капитал!D39</f>
        <v>495000</v>
      </c>
      <c r="E37" s="155">
        <f>Капитал!E39</f>
        <v>0</v>
      </c>
      <c r="F37" s="155">
        <f>Капитал!F39</f>
        <v>0</v>
      </c>
      <c r="G37" s="21">
        <f>Капитал!G39</f>
        <v>495000</v>
      </c>
    </row>
    <row r="38" spans="1:7" ht="25.5" x14ac:dyDescent="0.2">
      <c r="A38" s="154" t="s">
        <v>149</v>
      </c>
      <c r="B38" s="155">
        <f>Капитал!B40</f>
        <v>0</v>
      </c>
      <c r="C38" s="155">
        <f>Капитал!C40</f>
        <v>0</v>
      </c>
      <c r="D38" s="155">
        <f>Капитал!D40</f>
        <v>0</v>
      </c>
      <c r="E38" s="155">
        <f>Капитал!E40</f>
        <v>0</v>
      </c>
      <c r="F38" s="155">
        <f>Капитал!F40</f>
        <v>0</v>
      </c>
      <c r="G38" s="21">
        <f>Капитал!G40</f>
        <v>0</v>
      </c>
    </row>
    <row r="39" spans="1:7" ht="25.5" x14ac:dyDescent="0.2">
      <c r="A39" s="154" t="s">
        <v>150</v>
      </c>
      <c r="B39" s="155">
        <f>Капитал!B41</f>
        <v>0</v>
      </c>
      <c r="C39" s="155">
        <f>Капитал!C41</f>
        <v>0</v>
      </c>
      <c r="D39" s="155">
        <f>Капитал!D41</f>
        <v>0</v>
      </c>
      <c r="E39" s="155">
        <f>Капитал!E41</f>
        <v>0</v>
      </c>
      <c r="F39" s="155">
        <f>Капитал!F41</f>
        <v>0</v>
      </c>
      <c r="G39" s="21">
        <f>Капитал!G41</f>
        <v>0</v>
      </c>
    </row>
    <row r="40" spans="1:7" x14ac:dyDescent="0.2">
      <c r="A40" s="154" t="s">
        <v>139</v>
      </c>
      <c r="B40" s="155">
        <f>Капитал!B42</f>
        <v>0</v>
      </c>
      <c r="C40" s="155">
        <f>Капитал!C42</f>
        <v>0</v>
      </c>
      <c r="D40" s="155">
        <f>Капитал!D42</f>
        <v>0</v>
      </c>
      <c r="E40" s="155">
        <f>Капитал!E42</f>
        <v>0</v>
      </c>
      <c r="F40" s="155">
        <f>Капитал!F42</f>
        <v>0</v>
      </c>
      <c r="G40" s="21">
        <f>Капитал!G42</f>
        <v>0</v>
      </c>
    </row>
    <row r="41" spans="1:7" x14ac:dyDescent="0.2">
      <c r="A41" s="154" t="s">
        <v>151</v>
      </c>
      <c r="B41" s="155">
        <f>Капитал!B43</f>
        <v>0</v>
      </c>
      <c r="C41" s="155">
        <f>Капитал!C43</f>
        <v>0</v>
      </c>
      <c r="D41" s="155">
        <f>Капитал!D43</f>
        <v>0</v>
      </c>
      <c r="E41" s="155">
        <f>Капитал!E43</f>
        <v>0</v>
      </c>
      <c r="F41" s="155">
        <f>Капитал!F43</f>
        <v>0</v>
      </c>
      <c r="G41" s="21">
        <f>Капитал!G43</f>
        <v>0</v>
      </c>
    </row>
    <row r="42" spans="1:7" x14ac:dyDescent="0.2">
      <c r="A42" s="154" t="s">
        <v>152</v>
      </c>
      <c r="B42" s="155">
        <f>Капитал!B44</f>
        <v>0</v>
      </c>
      <c r="C42" s="155">
        <f>Капитал!C44</f>
        <v>0</v>
      </c>
      <c r="D42" s="155">
        <f>Капитал!D44</f>
        <v>0</v>
      </c>
      <c r="E42" s="155">
        <f>Капитал!E44</f>
        <v>0</v>
      </c>
      <c r="F42" s="155">
        <f>Капитал!F44</f>
        <v>0</v>
      </c>
      <c r="G42" s="21">
        <f>Капитал!G44</f>
        <v>0</v>
      </c>
    </row>
    <row r="43" spans="1:7" x14ac:dyDescent="0.2">
      <c r="A43" s="154" t="s">
        <v>153</v>
      </c>
      <c r="B43" s="155">
        <f>Капитал!B45</f>
        <v>0</v>
      </c>
      <c r="C43" s="155">
        <f>Капитал!C45</f>
        <v>0</v>
      </c>
      <c r="D43" s="155">
        <f>Капитал!D45</f>
        <v>0</v>
      </c>
      <c r="E43" s="155">
        <f>Капитал!E45</f>
        <v>0</v>
      </c>
      <c r="F43" s="155">
        <f>Капитал!F45</f>
        <v>0</v>
      </c>
      <c r="G43" s="21">
        <f>Капитал!G45</f>
        <v>0</v>
      </c>
    </row>
    <row r="44" spans="1:7" ht="15.75" customHeight="1" thickBot="1" x14ac:dyDescent="0.25">
      <c r="A44" s="156" t="s">
        <v>154</v>
      </c>
      <c r="B44" s="157">
        <f>Капитал!B46</f>
        <v>0</v>
      </c>
      <c r="C44" s="157">
        <f>Капитал!C46</f>
        <v>0</v>
      </c>
      <c r="D44" s="157">
        <f>Капитал!D46</f>
        <v>0</v>
      </c>
      <c r="E44" s="157">
        <f>Капитал!E46</f>
        <v>0</v>
      </c>
      <c r="F44" s="157">
        <f>Капитал!F46</f>
        <v>0</v>
      </c>
      <c r="G44" s="21">
        <f>Капитал!G46</f>
        <v>0</v>
      </c>
    </row>
    <row r="45" spans="1:7" ht="14.25" thickTop="1" thickBot="1" x14ac:dyDescent="0.25">
      <c r="A45" s="18" t="s">
        <v>157</v>
      </c>
      <c r="B45" s="20">
        <f>Капитал!B47</f>
        <v>3135464</v>
      </c>
      <c r="C45" s="20">
        <f>Капитал!C47</f>
        <v>0</v>
      </c>
      <c r="D45" s="20">
        <f>Капитал!D47</f>
        <v>3008490</v>
      </c>
      <c r="E45" s="20">
        <f>Капитал!E47</f>
        <v>2045364</v>
      </c>
      <c r="F45" s="20">
        <f>Капитал!F47</f>
        <v>0</v>
      </c>
      <c r="G45" s="20">
        <f>Капитал!G47</f>
        <v>8189318</v>
      </c>
    </row>
    <row r="46" spans="1:7" ht="13.5" thickTop="1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</sheetData>
  <sheetProtection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Mirjana Trajkovska</cp:lastModifiedBy>
  <cp:lastPrinted>2024-07-24T12:33:50Z</cp:lastPrinted>
  <dcterms:created xsi:type="dcterms:W3CDTF">2008-02-12T15:15:13Z</dcterms:created>
  <dcterms:modified xsi:type="dcterms:W3CDTF">2024-07-31T06:31:36Z</dcterms:modified>
</cp:coreProperties>
</file>